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5" yWindow="75" windowWidth="15480" windowHeight="9585" activeTab="2"/>
  </bookViews>
  <sheets>
    <sheet name="Criteriul A1" sheetId="5" r:id="rId1"/>
    <sheet name="Criteriul A2" sheetId="6" r:id="rId2"/>
    <sheet name="Criteriul A3" sheetId="7" r:id="rId3"/>
  </sheets>
  <calcPr calcId="124519"/>
</workbook>
</file>

<file path=xl/calcChain.xml><?xml version="1.0" encoding="utf-8"?>
<calcChain xmlns="http://schemas.openxmlformats.org/spreadsheetml/2006/main">
  <c r="J3" i="5"/>
  <c r="J84" i="7"/>
  <c r="J83"/>
  <c r="J82"/>
  <c r="J99"/>
  <c r="J100"/>
  <c r="J101"/>
  <c r="J98"/>
  <c r="J97"/>
  <c r="J103"/>
  <c r="J102"/>
  <c r="J117"/>
  <c r="J116"/>
  <c r="J115"/>
  <c r="J114"/>
  <c r="J110"/>
  <c r="J111"/>
  <c r="J112"/>
  <c r="J113"/>
  <c r="J109"/>
  <c r="J108"/>
  <c r="J107"/>
  <c r="J106"/>
  <c r="J105"/>
  <c r="J104"/>
  <c r="J81"/>
  <c r="J86"/>
  <c r="J87"/>
  <c r="J88"/>
  <c r="J89"/>
  <c r="J85"/>
  <c r="J90"/>
  <c r="J91"/>
  <c r="J92"/>
  <c r="I94"/>
  <c r="J94"/>
  <c r="I95"/>
  <c r="J95"/>
  <c r="I96"/>
  <c r="J96"/>
  <c r="J93"/>
  <c r="I93"/>
  <c r="I77"/>
  <c r="J77"/>
  <c r="I78"/>
  <c r="J78"/>
  <c r="I79"/>
  <c r="J79"/>
  <c r="J76"/>
  <c r="I76"/>
  <c r="I73"/>
  <c r="J73"/>
  <c r="I74"/>
  <c r="J74"/>
  <c r="I75"/>
  <c r="J75"/>
  <c r="J72"/>
  <c r="I72"/>
  <c r="J70"/>
  <c r="J69"/>
  <c r="I70"/>
  <c r="I56"/>
  <c r="J56"/>
  <c r="I52"/>
  <c r="J52"/>
  <c r="J59"/>
  <c r="J60"/>
  <c r="J61"/>
  <c r="J62"/>
  <c r="J58"/>
  <c r="J57"/>
  <c r="J55"/>
  <c r="J54"/>
  <c r="J53"/>
  <c r="J63"/>
  <c r="J64"/>
  <c r="J65"/>
  <c r="J66"/>
  <c r="J67"/>
  <c r="J68"/>
  <c r="J51"/>
  <c r="I55"/>
  <c r="I57"/>
  <c r="I54"/>
  <c r="I53"/>
  <c r="I51"/>
  <c r="I43"/>
  <c r="J43"/>
  <c r="I44"/>
  <c r="J44"/>
  <c r="I45"/>
  <c r="J45"/>
  <c r="I46"/>
  <c r="J46"/>
  <c r="I47"/>
  <c r="J47"/>
  <c r="I48"/>
  <c r="J48"/>
  <c r="I49"/>
  <c r="J49"/>
  <c r="I16"/>
  <c r="J16"/>
  <c r="I17"/>
  <c r="J17"/>
  <c r="I18"/>
  <c r="J18"/>
  <c r="I19"/>
  <c r="J19"/>
  <c r="I20"/>
  <c r="J20"/>
  <c r="I21"/>
  <c r="J21"/>
  <c r="I22"/>
  <c r="J22"/>
  <c r="I23"/>
  <c r="J23"/>
  <c r="I24"/>
  <c r="J24"/>
  <c r="I25"/>
  <c r="J25"/>
  <c r="I26"/>
  <c r="J26"/>
  <c r="I27"/>
  <c r="J27"/>
  <c r="I28"/>
  <c r="J28"/>
  <c r="I29"/>
  <c r="J29"/>
  <c r="I30"/>
  <c r="J30"/>
  <c r="I31"/>
  <c r="J31"/>
  <c r="I32"/>
  <c r="J32"/>
  <c r="I33"/>
  <c r="J33"/>
  <c r="I34"/>
  <c r="J34"/>
  <c r="I35"/>
  <c r="J35"/>
  <c r="I36"/>
  <c r="J36"/>
  <c r="I37"/>
  <c r="J37"/>
  <c r="I38"/>
  <c r="J38"/>
  <c r="I39"/>
  <c r="J39"/>
  <c r="I40"/>
  <c r="J40"/>
  <c r="I41"/>
  <c r="J41"/>
  <c r="I42"/>
  <c r="J42"/>
  <c r="J15"/>
  <c r="I15"/>
  <c r="I6"/>
  <c r="I7"/>
  <c r="I8"/>
  <c r="I9"/>
  <c r="I10"/>
  <c r="I11"/>
  <c r="I12"/>
  <c r="I13"/>
  <c r="I14"/>
  <c r="J6"/>
  <c r="J7"/>
  <c r="J8"/>
  <c r="J9"/>
  <c r="J10"/>
  <c r="J11"/>
  <c r="J12"/>
  <c r="J13"/>
  <c r="J14"/>
  <c r="J5"/>
  <c r="J4"/>
  <c r="I5"/>
  <c r="I4"/>
  <c r="J98" i="6"/>
  <c r="K98"/>
  <c r="J99"/>
  <c r="K99"/>
  <c r="J100"/>
  <c r="K100"/>
  <c r="J101"/>
  <c r="K101"/>
  <c r="J102"/>
  <c r="K102"/>
  <c r="J103"/>
  <c r="K103"/>
  <c r="K97"/>
  <c r="J97"/>
  <c r="J93"/>
  <c r="K93"/>
  <c r="J94"/>
  <c r="K94"/>
  <c r="J95"/>
  <c r="K95"/>
  <c r="J96"/>
  <c r="K96"/>
  <c r="K92"/>
  <c r="J92"/>
  <c r="J88"/>
  <c r="K88"/>
  <c r="J89"/>
  <c r="K89"/>
  <c r="J90"/>
  <c r="K90"/>
  <c r="J91"/>
  <c r="K91"/>
  <c r="K87"/>
  <c r="J87"/>
  <c r="J84"/>
  <c r="K84"/>
  <c r="J85"/>
  <c r="K85"/>
  <c r="J86"/>
  <c r="K86"/>
  <c r="J83"/>
  <c r="K83"/>
  <c r="K77"/>
  <c r="K78"/>
  <c r="K79"/>
  <c r="K80"/>
  <c r="K81"/>
  <c r="K76"/>
  <c r="K75"/>
  <c r="K74"/>
  <c r="J74"/>
  <c r="J77"/>
  <c r="J78"/>
  <c r="J79"/>
  <c r="J80"/>
  <c r="J81"/>
  <c r="J76"/>
  <c r="J75"/>
  <c r="J22"/>
  <c r="K22"/>
  <c r="J23"/>
  <c r="K23"/>
  <c r="J24"/>
  <c r="K24"/>
  <c r="J25"/>
  <c r="K25"/>
  <c r="J26"/>
  <c r="K26"/>
  <c r="J27"/>
  <c r="K27"/>
  <c r="J28"/>
  <c r="K28"/>
  <c r="J29"/>
  <c r="K29"/>
  <c r="J30"/>
  <c r="K30"/>
  <c r="J31"/>
  <c r="K31"/>
  <c r="J32"/>
  <c r="K32"/>
  <c r="J33"/>
  <c r="K33"/>
  <c r="J34"/>
  <c r="K34"/>
  <c r="J35"/>
  <c r="K35"/>
  <c r="J36"/>
  <c r="K36"/>
  <c r="J37"/>
  <c r="K37"/>
  <c r="J38"/>
  <c r="K38"/>
  <c r="J39"/>
  <c r="K39"/>
  <c r="J40"/>
  <c r="K40"/>
  <c r="J41"/>
  <c r="K41"/>
  <c r="J42"/>
  <c r="K42"/>
  <c r="J43"/>
  <c r="K43"/>
  <c r="J44"/>
  <c r="K44"/>
  <c r="J45"/>
  <c r="K45"/>
  <c r="J46"/>
  <c r="K46"/>
  <c r="J47"/>
  <c r="K47"/>
  <c r="J48"/>
  <c r="K48"/>
  <c r="J49"/>
  <c r="K49"/>
  <c r="J50"/>
  <c r="K50"/>
  <c r="J51"/>
  <c r="K51"/>
  <c r="J52"/>
  <c r="K52"/>
  <c r="J53"/>
  <c r="K53"/>
  <c r="J54"/>
  <c r="K54"/>
  <c r="J55"/>
  <c r="K55"/>
  <c r="J56"/>
  <c r="K56"/>
  <c r="J57"/>
  <c r="K57"/>
  <c r="J58"/>
  <c r="K58"/>
  <c r="J59"/>
  <c r="K59"/>
  <c r="J60"/>
  <c r="K60"/>
  <c r="J61"/>
  <c r="K61"/>
  <c r="J62"/>
  <c r="K62"/>
  <c r="J63"/>
  <c r="K63"/>
  <c r="J64"/>
  <c r="K64"/>
  <c r="J65"/>
  <c r="K65"/>
  <c r="J66"/>
  <c r="K66"/>
  <c r="J67"/>
  <c r="K67"/>
  <c r="J68"/>
  <c r="K68"/>
  <c r="J69"/>
  <c r="K69"/>
  <c r="J70"/>
  <c r="K70"/>
  <c r="J71"/>
  <c r="K71"/>
  <c r="J72"/>
  <c r="K72"/>
  <c r="K21"/>
  <c r="J21"/>
  <c r="K20"/>
  <c r="J20"/>
  <c r="J5"/>
  <c r="K5"/>
  <c r="J6"/>
  <c r="K6"/>
  <c r="J7"/>
  <c r="K7"/>
  <c r="J8"/>
  <c r="K8"/>
  <c r="J9"/>
  <c r="K9"/>
  <c r="J10"/>
  <c r="K10"/>
  <c r="J11"/>
  <c r="K11"/>
  <c r="J12"/>
  <c r="K12"/>
  <c r="J13"/>
  <c r="K13"/>
  <c r="J14"/>
  <c r="K14"/>
  <c r="J15"/>
  <c r="K15"/>
  <c r="J16"/>
  <c r="K16"/>
  <c r="J17"/>
  <c r="K17"/>
  <c r="J18"/>
  <c r="K18"/>
  <c r="J19"/>
  <c r="K19"/>
  <c r="K4"/>
  <c r="K104" s="1"/>
  <c r="J4"/>
  <c r="J27" i="5"/>
  <c r="K27"/>
  <c r="J28"/>
  <c r="K28"/>
  <c r="J29"/>
  <c r="K29"/>
  <c r="K26"/>
  <c r="K21"/>
  <c r="J21"/>
  <c r="J22"/>
  <c r="K22"/>
  <c r="J23"/>
  <c r="K23"/>
  <c r="J24"/>
  <c r="K24"/>
  <c r="K18"/>
  <c r="K19"/>
  <c r="K20"/>
  <c r="J20"/>
  <c r="J19"/>
  <c r="K16"/>
  <c r="J16"/>
  <c r="J15"/>
  <c r="J17"/>
  <c r="K12"/>
  <c r="K11"/>
  <c r="K9"/>
  <c r="K7"/>
  <c r="J11"/>
  <c r="J10"/>
  <c r="J9"/>
  <c r="J7"/>
  <c r="J6"/>
  <c r="J5"/>
  <c r="J4"/>
  <c r="K17"/>
  <c r="K15"/>
  <c r="K13"/>
  <c r="K14"/>
  <c r="K10"/>
  <c r="K8"/>
  <c r="K3"/>
  <c r="J26"/>
  <c r="J8"/>
  <c r="J13"/>
  <c r="J14"/>
  <c r="J12"/>
  <c r="K4"/>
  <c r="K5"/>
  <c r="K6"/>
  <c r="J18"/>
  <c r="J118" i="7" l="1"/>
  <c r="K30" i="5"/>
</calcChain>
</file>

<file path=xl/comments1.xml><?xml version="1.0" encoding="utf-8"?>
<comments xmlns="http://schemas.openxmlformats.org/spreadsheetml/2006/main">
  <authors>
    <author>COMP</author>
  </authors>
  <commentList>
    <comment ref="F2" authorId="0">
      <text>
        <r>
          <rPr>
            <b/>
            <sz val="9"/>
            <color indexed="81"/>
            <rFont val="Tahoma"/>
            <family val="2"/>
          </rPr>
          <t>Pentru fiecare inregistrare (rand) se vor inscrie datele precizate. De exemplu: Ecologie aplicata, 2013, Editura …., ISBN 973-744-</t>
        </r>
      </text>
    </comment>
    <comment ref="G2" authorId="0">
      <text>
        <r>
          <rPr>
            <b/>
            <sz val="9"/>
            <color indexed="81"/>
            <rFont val="Tahoma"/>
            <family val="2"/>
          </rPr>
          <t xml:space="preserve">Pentru fiecare inregistrare (rand) se va inscrie numele si prenumele autorilor (conform casetei CIP). De exemplu: Popescu I., V. Muresan </t>
        </r>
        <r>
          <rPr>
            <sz val="9"/>
            <color indexed="81"/>
            <rFont val="Tahoma"/>
            <family val="2"/>
          </rPr>
          <t xml:space="preserve">
</t>
        </r>
      </text>
    </comment>
    <comment ref="H2" authorId="0">
      <text>
        <r>
          <rPr>
            <b/>
            <sz val="9"/>
            <color indexed="81"/>
            <rFont val="Tahoma"/>
            <family val="2"/>
          </rPr>
          <t>Pentru fiecare inregistrare (rand) se va inscrie numarul autorilor (cei care i-ati inscris in col. Anterioara). De exemplu: 2</t>
        </r>
      </text>
    </comment>
    <comment ref="I2" authorId="0">
      <text>
        <r>
          <rPr>
            <b/>
            <sz val="9"/>
            <color indexed="81"/>
            <rFont val="Tahoma"/>
            <family val="2"/>
          </rPr>
          <t>Pentru fiecare inregistrare (rand) se va inscrie numarul de pagini. De exemplu: 200.</t>
        </r>
      </text>
    </comment>
    <comment ref="J2" authorId="0">
      <text>
        <r>
          <rPr>
            <b/>
            <sz val="9"/>
            <color indexed="81"/>
            <rFont val="Tahoma"/>
            <family val="2"/>
          </rPr>
          <t>Coloanele "Punctaj" si "Punctaj final" (colorate cu verde si albastru) calculeaza automat punctajul in urma completarii fiecarei activitati. Va rugam nu modificati formulele presetate!</t>
        </r>
        <r>
          <rPr>
            <sz val="9"/>
            <color indexed="81"/>
            <rFont val="Tahoma"/>
            <family val="2"/>
          </rPr>
          <t xml:space="preserve">
</t>
        </r>
      </text>
    </comment>
    <comment ref="K2" authorId="0">
      <text>
        <r>
          <rPr>
            <b/>
            <sz val="9"/>
            <color indexed="81"/>
            <rFont val="Tahoma"/>
            <family val="2"/>
          </rPr>
          <t>Coloanele "Punctaj" si "Punctaj final" (colorate cu verde si albastru) calculeaza automat punctajul in urma completarii fiecarei activitati. Va rugam nu modificati formulele presetate!</t>
        </r>
      </text>
    </comment>
  </commentList>
</comments>
</file>

<file path=xl/comments2.xml><?xml version="1.0" encoding="utf-8"?>
<comments xmlns="http://schemas.openxmlformats.org/spreadsheetml/2006/main">
  <authors>
    <author>COMP</author>
  </authors>
  <commentList>
    <comment ref="G2" authorId="0">
      <text>
        <r>
          <rPr>
            <b/>
            <sz val="9"/>
            <color indexed="81"/>
            <rFont val="Tahoma"/>
            <family val="2"/>
          </rPr>
          <t>Valoarea Factorului de impact se ia din Web of Science (link-ul Journal Citation Reports)</t>
        </r>
      </text>
    </comment>
    <comment ref="J2" authorId="0">
      <text>
        <r>
          <rPr>
            <b/>
            <sz val="9"/>
            <color indexed="81"/>
            <rFont val="Tahoma"/>
            <family val="2"/>
          </rPr>
          <t>Coloanele "Punctaj" si "Punctaj final" (colorate cu verde si albastru) calculeaza automat punctajul in urma completarii fiecarei activitati. Va rugam nu modificati formulele presetate!</t>
        </r>
      </text>
    </comment>
    <comment ref="K2" authorId="0">
      <text>
        <r>
          <rPr>
            <b/>
            <sz val="9"/>
            <color indexed="81"/>
            <rFont val="Tahoma"/>
            <family val="2"/>
          </rPr>
          <t>Coloanele "Punctaj" si "Punctaj final" (colorate cu verde si albastru) calculeaza automat punctajul in urma completarii fiecarei activitati. Va rugam nu modificati formulele presetate!</t>
        </r>
        <r>
          <rPr>
            <sz val="9"/>
            <color indexed="81"/>
            <rFont val="Tahoma"/>
            <family val="2"/>
          </rPr>
          <t xml:space="preserve">
</t>
        </r>
      </text>
    </comment>
  </commentList>
</comments>
</file>

<file path=xl/comments3.xml><?xml version="1.0" encoding="utf-8"?>
<comments xmlns="http://schemas.openxmlformats.org/spreadsheetml/2006/main">
  <authors>
    <author>COMP</author>
  </authors>
  <commentList>
    <comment ref="I2" authorId="0">
      <text>
        <r>
          <rPr>
            <b/>
            <sz val="9"/>
            <color indexed="81"/>
            <rFont val="Tahoma"/>
            <family val="2"/>
          </rPr>
          <t>Coloanele "Punctaj" si "Punctaj final" (colorate cu verde si albastru) calculeaza automat punctajul in urma completarii fiecarei activitati. Va rugam nu modificati formulele presetate!</t>
        </r>
      </text>
    </comment>
    <comment ref="J2" authorId="0">
      <text>
        <r>
          <rPr>
            <b/>
            <sz val="9"/>
            <color indexed="81"/>
            <rFont val="Tahoma"/>
            <family val="2"/>
          </rPr>
          <t>Coloanele "Punctaj" si "Punctaj final" (colorate cu verde si albastru) calculeaza automat punctajul in urma completarii fiecarei activitati. Va rugam nu modificati formulele presetate!</t>
        </r>
      </text>
    </comment>
  </commentList>
</comments>
</file>

<file path=xl/sharedStrings.xml><?xml version="1.0" encoding="utf-8"?>
<sst xmlns="http://schemas.openxmlformats.org/spreadsheetml/2006/main" count="177" uniqueCount="131">
  <si>
    <t>Domeniul activităților</t>
  </si>
  <si>
    <t>Tipul activităților</t>
  </si>
  <si>
    <t>Categorii și restricții</t>
  </si>
  <si>
    <t>Subcategorii</t>
  </si>
  <si>
    <t>Indicatori 
(Kpi)</t>
  </si>
  <si>
    <t>Activitatea didactică și profesională (A1)</t>
  </si>
  <si>
    <t>1.1 Cărți și capitole în cărți de specialitate</t>
  </si>
  <si>
    <t>1.1.1 Cărți/capitole ca autor; pentru Profesor/CSI minim 2, d.c 1 prim autor; Conferențiar/CSII min 1</t>
  </si>
  <si>
    <t>1.1.1.2 Naționale</t>
  </si>
  <si>
    <t>1.1.2.2 Naționale</t>
  </si>
  <si>
    <t>1.2 Suport didactic</t>
  </si>
  <si>
    <t>1.2.1 Manuale, suport de curs</t>
  </si>
  <si>
    <t>1.3 Coordonarea de programe de studii, organizare și coordonare programe de formare  continu și proiecte educaționale (POS, Socrates, Leonardo)</t>
  </si>
  <si>
    <t>Punctaj unic pe fiecare activitate</t>
  </si>
  <si>
    <t>Activitatea de cercetare (A2)</t>
  </si>
  <si>
    <t>(25+20*factor impact)/nr. autori – pt. reviste cotate ISI
25/nr. autori – pt. articole indexate ISI proceedings</t>
  </si>
  <si>
    <t>2.3 Proprietate intelectuală, brevete de invenție, tehnologii și produse omologate (soiuri, hibrizi, rase etc.)</t>
  </si>
  <si>
    <t>40/nr. aut</t>
  </si>
  <si>
    <t>2.3.2 Naționale</t>
  </si>
  <si>
    <t>30/nr. aut</t>
  </si>
  <si>
    <t>2.4.1 Director/ responsabil - Minim 2 pentru Profesor/ CS I; Minim 1 pentru Conferențiar/ CS II</t>
  </si>
  <si>
    <t>20*ani de desfășurare</t>
  </si>
  <si>
    <t>2.4.1.2 Naționale</t>
  </si>
  <si>
    <t>10*ani de desfășurare</t>
  </si>
  <si>
    <t>2.4.2 Membru în echipă</t>
  </si>
  <si>
    <t>4*ani de desfășurare</t>
  </si>
  <si>
    <t>2.4.2.2 Naționale</t>
  </si>
  <si>
    <t>2*ani de desfășurare</t>
  </si>
  <si>
    <t>Recunoaștere și impactul activității (A3)</t>
  </si>
  <si>
    <t>3.1 Citări în reviste ISI și BDI</t>
  </si>
  <si>
    <t>3.1.1 ISI</t>
  </si>
  <si>
    <t>10/nr. aut art.citat</t>
  </si>
  <si>
    <t>3.1.2 BDI</t>
  </si>
  <si>
    <t>5/nr. aut art. citat</t>
  </si>
  <si>
    <t>3.2 Prezentări invitate în plenul unor manifestări științifice naționale și internaționale și Profesor invitat (exclusiv ERASMUS)</t>
  </si>
  <si>
    <t>3.2.1 Internaționale</t>
  </si>
  <si>
    <t>3.2.2 Naționale</t>
  </si>
  <si>
    <t>3.3 Membru în colectivele de redacție sau comitetele științifice ale revistelor și manifestărilor științifice, organizator de manifestări științifice, recenzor pentru reviste și manifestări științifice naționale și internaționale</t>
  </si>
  <si>
    <t>3.3.1 ISI</t>
  </si>
  <si>
    <t>3.3.2 BDI</t>
  </si>
  <si>
    <t>3.3.3. Naționale și internaționale neindexate</t>
  </si>
  <si>
    <t>3.4 Experiența de management</t>
  </si>
  <si>
    <t>3.4.1 Conducere</t>
  </si>
  <si>
    <t>5*nr. ani</t>
  </si>
  <si>
    <t>3.4.2 Membru organisme de conducere</t>
  </si>
  <si>
    <t>2* nr. ani</t>
  </si>
  <si>
    <t>Criterii opționale</t>
  </si>
  <si>
    <t>3.5 Premii</t>
  </si>
  <si>
    <t>3.5.1 Academia Română</t>
  </si>
  <si>
    <t>3.5.2 ASAS, AOSR, academii de ramură și CNSIS</t>
  </si>
  <si>
    <t>3.5.3 Premii internaționale</t>
  </si>
  <si>
    <t>3.5.4 Premii naționale</t>
  </si>
  <si>
    <t>3.6 Membru în academii, organizații, asociații profesionale de prrestigiu, naționale și internaționale, apartenență la organizații din domeniul educației și cercetării</t>
  </si>
  <si>
    <t>3.6.1 Academia Română</t>
  </si>
  <si>
    <t>3.6.2 ASAS, AOSR și academii de ramură</t>
  </si>
  <si>
    <t>3.6.3 Conducere asociații profesionale</t>
  </si>
  <si>
    <t>3.6.3.1 Internaționale</t>
  </si>
  <si>
    <t>3.6.3.2 Naționale</t>
  </si>
  <si>
    <t>3.6.4 Asociații profesionale</t>
  </si>
  <si>
    <t>3.6.4.1 Internaționale</t>
  </si>
  <si>
    <t>3.6.4.2 Naționale</t>
  </si>
  <si>
    <t>3.6.5 Consilii și organizații în domeniul educației și cercetării</t>
  </si>
  <si>
    <t>3.6.5.1 Internaționale</t>
  </si>
  <si>
    <t>3.6.5.2 Naționale</t>
  </si>
  <si>
    <t>Titlu</t>
  </si>
  <si>
    <t>Autori</t>
  </si>
  <si>
    <t>Pagini</t>
  </si>
  <si>
    <t>Punctaj</t>
  </si>
  <si>
    <t>Factor de impact</t>
  </si>
  <si>
    <t>Total criteriu A1</t>
  </si>
  <si>
    <t>nr. pagini/ (3*nr. autori)</t>
  </si>
  <si>
    <t>nr. pagini/ (7*nr. autori)</t>
  </si>
  <si>
    <t>nr. pagini/ (8*nr. autori)</t>
  </si>
  <si>
    <t>nr. pagini/ (5*nr. autori)</t>
  </si>
  <si>
    <t>nr. pagini/ (2*nr. autori)</t>
  </si>
  <si>
    <t>Nr. autori</t>
  </si>
  <si>
    <t>Punctaj final</t>
  </si>
  <si>
    <t>Denumire activitate</t>
  </si>
  <si>
    <t>Se completeaza 1 pt fiecare activitate raportata</t>
  </si>
  <si>
    <t>Ecologie aplicata, 2013, Editura …., ISBN 973-744-</t>
  </si>
  <si>
    <t>Titlu, an, editura, ISBN</t>
  </si>
  <si>
    <t xml:space="preserve">Popescu I., V. Muresan </t>
  </si>
  <si>
    <t>Punctaj minim - Conferentiar</t>
  </si>
  <si>
    <t>Punctaj minim - Profesor</t>
  </si>
  <si>
    <t>1.1.1.1 Interna- ționale</t>
  </si>
  <si>
    <t>1.1.2.1 Interna- ționale</t>
  </si>
  <si>
    <t>1.2.2 Indrumătoare de laborator/ aplicații</t>
  </si>
  <si>
    <t>1.1.2 Cărți/capitole de carti ca editor/ coordonator</t>
  </si>
  <si>
    <t>Nr. Autori</t>
  </si>
  <si>
    <t>Se completeaza 1 daca nu este prim autor, 2 daca este prim autor</t>
  </si>
  <si>
    <t xml:space="preserve">Minim 6 articole pentru Profesor/ CS I 
Minim 3 articole pentru Conferențiar/CS II
</t>
  </si>
  <si>
    <t>2.3.1 Interna- ționale</t>
  </si>
  <si>
    <t>2.4.1.1 Interna- ționale</t>
  </si>
  <si>
    <t>2.4.2.1 Interna- ționale</t>
  </si>
  <si>
    <r>
      <rPr>
        <b/>
        <sz val="10"/>
        <color indexed="8"/>
        <rFont val="Arial"/>
        <family val="2"/>
        <charset val="238"/>
      </rPr>
      <t>Popescu, I,</t>
    </r>
    <r>
      <rPr>
        <sz val="10"/>
        <color indexed="8"/>
        <rFont val="Arial"/>
        <family val="2"/>
        <charset val="238"/>
      </rPr>
      <t xml:space="preserve"> V.Muresan, 2013, Analysis of …., Journal of…, 30(1):23-30</t>
    </r>
  </si>
  <si>
    <t>Se completeaza           1 pt fiecare activitate raportata</t>
  </si>
  <si>
    <t>15/nr autori</t>
  </si>
  <si>
    <t xml:space="preserve">Minim 15 pentru Profesor/CS I 
Minim 10 pentru Conferențiar/ CS II
</t>
  </si>
  <si>
    <t>Denumire</t>
  </si>
  <si>
    <t>Brevet xxxx, 2010, Franta - Popescu, Muresan, Ardelean</t>
  </si>
  <si>
    <t>Brevet xxxx, 2010 - Ardelean, Popescu</t>
  </si>
  <si>
    <t>2.4 Granturi/ proiecte câștigate prin competiție  inclusiv proiecte de cercetare/consultanță (valoare minimă 10000 Euro echivalent)</t>
  </si>
  <si>
    <t>Nr. Ani</t>
  </si>
  <si>
    <t>FP 7 …. Study on…. 2008-…</t>
  </si>
  <si>
    <t>CNCSIS A/900/... Cercetări privind …..</t>
  </si>
  <si>
    <t>CNCSIS A/... Cercetări privind …..</t>
  </si>
  <si>
    <t>Nr. Autori articol citat</t>
  </si>
  <si>
    <t>Articol citat</t>
  </si>
  <si>
    <t>Articol in care s-a regasit articolul citat</t>
  </si>
  <si>
    <t>Johnson, W., …, 2012, ….</t>
  </si>
  <si>
    <r>
      <t xml:space="preserve">Ardelean, C., </t>
    </r>
    <r>
      <rPr>
        <b/>
        <sz val="10"/>
        <color indexed="8"/>
        <rFont val="Arial"/>
        <family val="2"/>
        <charset val="238"/>
      </rPr>
      <t>Popescu, I,</t>
    </r>
    <r>
      <rPr>
        <sz val="10"/>
        <color indexed="8"/>
        <rFont val="Arial"/>
        <family val="2"/>
        <charset val="238"/>
      </rPr>
      <t xml:space="preserve"> 2009, ……..</t>
    </r>
  </si>
  <si>
    <t>University of ….</t>
  </si>
  <si>
    <t>Membru colectiv editorial Bulletin UASVM</t>
  </si>
  <si>
    <t>Recenzor Journal of …</t>
  </si>
  <si>
    <t xml:space="preserve">Membru in Consiliul </t>
  </si>
  <si>
    <t>CNCSIS -Premierea rezultatelor in cercetare</t>
  </si>
  <si>
    <t>Prodecan…</t>
  </si>
  <si>
    <t>Premiu….</t>
  </si>
  <si>
    <t>Membru Academia Română</t>
  </si>
  <si>
    <t>Membru ASAS</t>
  </si>
  <si>
    <t>Asociatia ...</t>
  </si>
  <si>
    <t>European Association of ...</t>
  </si>
  <si>
    <t>Societatea de ...</t>
  </si>
  <si>
    <t>Consiliul...</t>
  </si>
  <si>
    <t>Total criteriu A3:</t>
  </si>
  <si>
    <t>Total criteriu A2:</t>
  </si>
  <si>
    <t>2.1 Articole în reviste cotate ISI Thomson Reuters și în volume indexate ISI proceedings *)</t>
  </si>
  <si>
    <t>*) La articolele ISI si BDI pentru autor principal / prim autor / autor corespondent, punctajul rezultat din calcul se multiplica cu corficient 2. Se admit maxim 2 articole in acelasi volum / editie.</t>
  </si>
  <si>
    <t>2.2 Articole în reviste și volumele unor manifestări științifice indexate în alte baze de date internaționale *) **)</t>
  </si>
  <si>
    <r>
      <t xml:space="preserve">**) Bazele de date internationale (BDI) luate in considerare pentru articolele publicate in reviste si publicate in volumele unor manifestari stiintifice, cu exceptia articolelor publicate in reviste cotate ISI, sunt cele recunoscute pe plan stiintific international precum (nelimitativ): Scopus, IEEE Xplore, Science Direct, Elsevier, Willey, ACM, DBLP, Springerlink, Engineering Village, Cabi, Emerald, CSA, Compendex, INSPEC, Google Scholar. </t>
    </r>
    <r>
      <rPr>
        <b/>
        <sz val="10"/>
        <color rgb="FFFF0000"/>
        <rFont val="Arial"/>
        <family val="2"/>
      </rPr>
      <t>FI conform situatiei curente de pe site-ul ISI Thomson Reuters.</t>
    </r>
  </si>
  <si>
    <r>
      <rPr>
        <b/>
        <sz val="10"/>
        <rFont val="Arial"/>
        <family val="2"/>
      </rPr>
      <t>Nota:</t>
    </r>
    <r>
      <rPr>
        <sz val="10"/>
        <rFont val="Arial"/>
        <family val="2"/>
        <charset val="238"/>
      </rPr>
      <t xml:space="preserve"> Indicatorii se refera la intreaga activitate a candidatului.</t>
    </r>
  </si>
</sst>
</file>

<file path=xl/styles.xml><?xml version="1.0" encoding="utf-8"?>
<styleSheet xmlns="http://schemas.openxmlformats.org/spreadsheetml/2006/main">
  <numFmts count="3">
    <numFmt numFmtId="43" formatCode="_(* #,##0.00_);_(* \(#,##0.00\);_(* &quot;-&quot;??_);_(@_)"/>
    <numFmt numFmtId="164" formatCode="_-* #,##0.00\ &quot;lei&quot;_-;\-* #,##0.00\ &quot;lei&quot;_-;_-* &quot;-&quot;??\ &quot;lei&quot;_-;_-@_-"/>
    <numFmt numFmtId="165" formatCode="#,##0.00\ &quot;lei&quot;"/>
  </numFmts>
  <fonts count="19">
    <font>
      <sz val="10"/>
      <name val="Arial"/>
    </font>
    <font>
      <sz val="10"/>
      <name val="Arial"/>
      <family val="2"/>
    </font>
    <font>
      <sz val="10"/>
      <name val="Arial"/>
      <family val="2"/>
      <charset val="238"/>
    </font>
    <font>
      <b/>
      <sz val="10"/>
      <name val="Arial"/>
      <family val="2"/>
      <charset val="238"/>
    </font>
    <font>
      <sz val="10"/>
      <name val="Arial"/>
      <family val="2"/>
      <charset val="238"/>
    </font>
    <font>
      <sz val="10"/>
      <color indexed="8"/>
      <name val="Arial"/>
      <family val="2"/>
      <charset val="238"/>
    </font>
    <font>
      <b/>
      <sz val="12"/>
      <name val="Arial"/>
      <family val="2"/>
      <charset val="238"/>
    </font>
    <font>
      <b/>
      <sz val="10"/>
      <color indexed="8"/>
      <name val="Arial"/>
      <family val="2"/>
      <charset val="238"/>
    </font>
    <font>
      <b/>
      <sz val="14"/>
      <name val="Arial"/>
      <family val="2"/>
      <charset val="238"/>
    </font>
    <font>
      <b/>
      <sz val="11"/>
      <name val="Arial"/>
      <family val="2"/>
      <charset val="238"/>
    </font>
    <font>
      <sz val="11"/>
      <name val="Arial"/>
      <family val="2"/>
      <charset val="238"/>
    </font>
    <font>
      <sz val="14"/>
      <name val="Arial"/>
      <family val="2"/>
      <charset val="238"/>
    </font>
    <font>
      <b/>
      <sz val="9"/>
      <color indexed="81"/>
      <name val="Tahoma"/>
      <family val="2"/>
    </font>
    <font>
      <sz val="9"/>
      <color indexed="81"/>
      <name val="Tahoma"/>
      <family val="2"/>
    </font>
    <font>
      <b/>
      <sz val="10"/>
      <name val="Arial"/>
      <family val="2"/>
    </font>
    <font>
      <b/>
      <sz val="10"/>
      <color theme="1"/>
      <name val="Arial"/>
      <family val="2"/>
      <charset val="238"/>
    </font>
    <font>
      <sz val="10"/>
      <color theme="1"/>
      <name val="Arial"/>
      <family val="2"/>
      <charset val="238"/>
    </font>
    <font>
      <sz val="10"/>
      <color rgb="FF000000"/>
      <name val="Arial"/>
      <family val="2"/>
      <charset val="238"/>
    </font>
    <font>
      <b/>
      <sz val="10"/>
      <color rgb="FFFF0000"/>
      <name val="Arial"/>
      <family val="2"/>
    </font>
  </fonts>
  <fills count="8">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ck">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bottom style="thick">
        <color indexed="64"/>
      </bottom>
      <diagonal/>
    </border>
    <border>
      <left style="thin">
        <color indexed="64"/>
      </left>
      <right/>
      <top style="medium">
        <color indexed="64"/>
      </top>
      <bottom/>
      <diagonal/>
    </border>
    <border>
      <left style="thin">
        <color indexed="64"/>
      </left>
      <right/>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2">
    <xf numFmtId="0" fontId="0" fillId="0" borderId="0"/>
    <xf numFmtId="43" fontId="1" fillId="0" borderId="0" applyFont="0" applyFill="0" applyBorder="0" applyAlignment="0" applyProtection="0"/>
  </cellStyleXfs>
  <cellXfs count="332">
    <xf numFmtId="0" fontId="0" fillId="0" borderId="0" xfId="0"/>
    <xf numFmtId="0" fontId="2" fillId="0" borderId="0" xfId="0" applyFont="1" applyProtection="1">
      <protection locked="0"/>
    </xf>
    <xf numFmtId="0" fontId="6" fillId="0" borderId="0" xfId="0" applyFont="1" applyAlignment="1" applyProtection="1">
      <alignment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2" fontId="9" fillId="0" borderId="0" xfId="0" applyNumberFormat="1" applyFont="1" applyProtection="1">
      <protection locked="0"/>
    </xf>
    <xf numFmtId="0" fontId="15" fillId="2" borderId="1" xfId="0" applyFont="1" applyFill="1" applyBorder="1" applyAlignment="1" applyProtection="1">
      <alignment horizontal="center" vertical="center" textRotation="90" wrapText="1"/>
    </xf>
    <xf numFmtId="0" fontId="15" fillId="2" borderId="1"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2" fontId="9" fillId="6" borderId="4" xfId="0" applyNumberFormat="1"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wrapText="1"/>
    </xf>
    <xf numFmtId="164" fontId="3" fillId="4" borderId="12" xfId="0" applyNumberFormat="1" applyFont="1" applyFill="1" applyBorder="1" applyAlignment="1" applyProtection="1">
      <alignment horizontal="center" vertical="center"/>
    </xf>
    <xf numFmtId="164" fontId="3" fillId="4" borderId="4" xfId="0" applyNumberFormat="1" applyFont="1" applyFill="1" applyBorder="1" applyAlignment="1" applyProtection="1">
      <alignment horizontal="center" vertical="center" wrapText="1"/>
    </xf>
    <xf numFmtId="0" fontId="3" fillId="4" borderId="4" xfId="0" applyFont="1" applyFill="1" applyBorder="1" applyAlignment="1" applyProtection="1">
      <alignment horizontal="center" vertical="center"/>
    </xf>
    <xf numFmtId="0" fontId="14" fillId="5" borderId="4" xfId="0" applyFont="1" applyFill="1" applyBorder="1" applyAlignment="1" applyProtection="1">
      <alignment horizontal="center" vertical="center"/>
    </xf>
    <xf numFmtId="2" fontId="9" fillId="6" borderId="4" xfId="0" applyNumberFormat="1"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2" fontId="2" fillId="5" borderId="4" xfId="0" applyNumberFormat="1" applyFont="1" applyFill="1" applyBorder="1" applyAlignment="1" applyProtection="1">
      <alignment horizontal="center" vertical="center"/>
    </xf>
    <xf numFmtId="2" fontId="2" fillId="5" borderId="8" xfId="0" applyNumberFormat="1" applyFont="1" applyFill="1" applyBorder="1" applyAlignment="1" applyProtection="1">
      <alignment horizontal="center" vertical="center"/>
    </xf>
    <xf numFmtId="2" fontId="9" fillId="6" borderId="8" xfId="0" applyNumberFormat="1" applyFont="1" applyFill="1" applyBorder="1" applyAlignment="1" applyProtection="1">
      <alignment horizontal="center" vertical="center"/>
    </xf>
    <xf numFmtId="2" fontId="2" fillId="5" borderId="5" xfId="0" applyNumberFormat="1" applyFont="1" applyFill="1" applyBorder="1" applyAlignment="1" applyProtection="1">
      <alignment horizontal="center" vertical="center"/>
    </xf>
    <xf numFmtId="2" fontId="9" fillId="6" borderId="5" xfId="0" applyNumberFormat="1" applyFont="1" applyFill="1" applyBorder="1" applyAlignment="1" applyProtection="1">
      <alignment horizontal="center" vertical="center"/>
    </xf>
    <xf numFmtId="2" fontId="2" fillId="5" borderId="7" xfId="0" applyNumberFormat="1" applyFont="1" applyFill="1" applyBorder="1" applyAlignment="1" applyProtection="1">
      <alignment horizontal="center" vertical="center"/>
    </xf>
    <xf numFmtId="2" fontId="9" fillId="6" borderId="7" xfId="0" applyNumberFormat="1" applyFont="1" applyFill="1" applyBorder="1" applyAlignment="1" applyProtection="1">
      <alignment horizontal="center" vertical="center"/>
    </xf>
    <xf numFmtId="1" fontId="3" fillId="5" borderId="4" xfId="0" applyNumberFormat="1" applyFont="1" applyFill="1" applyBorder="1" applyAlignment="1" applyProtection="1">
      <alignment horizontal="center" vertical="center"/>
    </xf>
    <xf numFmtId="1" fontId="9" fillId="6" borderId="4" xfId="0" applyNumberFormat="1" applyFont="1" applyFill="1" applyBorder="1" applyAlignment="1" applyProtection="1">
      <alignment horizontal="center" vertical="center" wrapText="1"/>
    </xf>
    <xf numFmtId="1" fontId="2" fillId="5" borderId="4" xfId="0" applyNumberFormat="1" applyFont="1" applyFill="1" applyBorder="1" applyAlignment="1" applyProtection="1">
      <alignment horizontal="center" vertical="center"/>
    </xf>
    <xf numFmtId="1" fontId="9" fillId="6" borderId="5" xfId="0" applyNumberFormat="1" applyFont="1" applyFill="1" applyBorder="1" applyAlignment="1" applyProtection="1">
      <alignment horizontal="center" vertical="center"/>
    </xf>
    <xf numFmtId="1" fontId="2" fillId="5" borderId="15" xfId="0" applyNumberFormat="1" applyFont="1" applyFill="1" applyBorder="1" applyAlignment="1" applyProtection="1">
      <alignment horizontal="center" vertical="center"/>
    </xf>
    <xf numFmtId="1" fontId="9" fillId="6" borderId="15" xfId="0" applyNumberFormat="1" applyFont="1" applyFill="1" applyBorder="1" applyAlignment="1" applyProtection="1">
      <alignment horizontal="center" vertical="center"/>
    </xf>
    <xf numFmtId="2" fontId="9" fillId="6" borderId="23" xfId="0" applyNumberFormat="1" applyFont="1" applyFill="1" applyBorder="1" applyAlignment="1" applyProtection="1">
      <alignment horizontal="center" vertical="center"/>
    </xf>
    <xf numFmtId="1" fontId="9" fillId="7" borderId="0" xfId="0" applyNumberFormat="1" applyFont="1" applyFill="1" applyProtection="1"/>
    <xf numFmtId="0" fontId="1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Protection="1">
      <protection locked="0"/>
    </xf>
    <xf numFmtId="0" fontId="5" fillId="0" borderId="5" xfId="0" applyFont="1" applyBorder="1" applyAlignment="1" applyProtection="1">
      <alignment horizontal="justify" vertical="center"/>
      <protection locked="0"/>
    </xf>
    <xf numFmtId="0" fontId="4" fillId="0" borderId="5" xfId="0" applyFont="1" applyBorder="1" applyAlignment="1" applyProtection="1">
      <alignment horizontal="center" vertical="center"/>
      <protection locked="0"/>
    </xf>
    <xf numFmtId="1" fontId="4" fillId="0" borderId="5" xfId="0" applyNumberFormat="1" applyFont="1" applyBorder="1" applyAlignment="1" applyProtection="1">
      <alignment horizontal="center" vertical="center"/>
      <protection locked="0"/>
    </xf>
    <xf numFmtId="0" fontId="16" fillId="3" borderId="4" xfId="0" applyFont="1" applyFill="1" applyBorder="1" applyAlignment="1" applyProtection="1">
      <alignment vertical="top" wrapText="1"/>
      <protection locked="0"/>
    </xf>
    <xf numFmtId="0" fontId="4" fillId="0" borderId="4" xfId="0" applyFont="1" applyBorder="1" applyAlignment="1" applyProtection="1">
      <alignment horizontal="center" vertical="center"/>
      <protection locked="0"/>
    </xf>
    <xf numFmtId="1" fontId="4" fillId="0" borderId="4" xfId="0" applyNumberFormat="1" applyFont="1" applyBorder="1" applyAlignment="1" applyProtection="1">
      <alignment horizontal="center" vertical="center"/>
      <protection locked="0"/>
    </xf>
    <xf numFmtId="0" fontId="16" fillId="0" borderId="5" xfId="0" applyFont="1" applyBorder="1" applyAlignment="1" applyProtection="1">
      <alignment horizontal="justify" vertical="center"/>
      <protection locked="0"/>
    </xf>
    <xf numFmtId="0" fontId="16" fillId="3" borderId="8" xfId="0" applyFont="1" applyFill="1" applyBorder="1" applyAlignment="1" applyProtection="1">
      <alignment vertical="top" wrapText="1"/>
      <protection locked="0"/>
    </xf>
    <xf numFmtId="2" fontId="4" fillId="0" borderId="8" xfId="1" applyNumberFormat="1" applyFont="1" applyFill="1" applyBorder="1" applyAlignment="1" applyProtection="1">
      <alignment horizontal="center" vertical="center"/>
      <protection locked="0"/>
    </xf>
    <xf numFmtId="1" fontId="4" fillId="0" borderId="8" xfId="1" applyNumberFormat="1" applyFont="1" applyFill="1" applyBorder="1" applyAlignment="1" applyProtection="1">
      <alignment horizontal="center" vertical="center"/>
      <protection locked="0"/>
    </xf>
    <xf numFmtId="0" fontId="5" fillId="0" borderId="7" xfId="0" applyFont="1" applyBorder="1" applyAlignment="1" applyProtection="1">
      <alignment horizontal="justify" vertical="center"/>
      <protection locked="0"/>
    </xf>
    <xf numFmtId="0" fontId="4" fillId="0" borderId="7" xfId="0" applyFont="1" applyBorder="1" applyAlignment="1" applyProtection="1">
      <alignment horizontal="center" vertical="center"/>
      <protection locked="0"/>
    </xf>
    <xf numFmtId="1" fontId="4" fillId="0" borderId="7" xfId="0" applyNumberFormat="1" applyFont="1" applyBorder="1" applyAlignment="1" applyProtection="1">
      <alignment horizontal="center" vertical="center"/>
      <protection locked="0"/>
    </xf>
    <xf numFmtId="2" fontId="4" fillId="0" borderId="4" xfId="1" applyNumberFormat="1" applyFont="1" applyBorder="1" applyAlignment="1" applyProtection="1">
      <alignment horizontal="center" vertical="center"/>
      <protection locked="0"/>
    </xf>
    <xf numFmtId="1" fontId="4" fillId="0" borderId="4" xfId="1" applyNumberFormat="1" applyFont="1" applyBorder="1" applyAlignment="1" applyProtection="1">
      <alignment horizontal="center" vertical="center"/>
      <protection locked="0"/>
    </xf>
    <xf numFmtId="2" fontId="4" fillId="0" borderId="4" xfId="1" applyNumberFormat="1" applyFont="1" applyBorder="1" applyAlignment="1" applyProtection="1">
      <alignment vertical="center"/>
      <protection locked="0"/>
    </xf>
    <xf numFmtId="0" fontId="5" fillId="0" borderId="8" xfId="0" applyFont="1" applyBorder="1" applyAlignment="1" applyProtection="1">
      <alignment horizontal="justify" vertical="center"/>
      <protection locked="0"/>
    </xf>
    <xf numFmtId="2" fontId="4" fillId="0" borderId="8" xfId="1" applyNumberFormat="1" applyFont="1" applyBorder="1" applyAlignment="1" applyProtection="1">
      <alignment vertical="center"/>
      <protection locked="0"/>
    </xf>
    <xf numFmtId="1" fontId="4" fillId="0" borderId="8" xfId="1"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6" xfId="0" applyFont="1" applyBorder="1" applyAlignment="1" applyProtection="1">
      <alignment horizontal="center" vertical="center"/>
      <protection locked="0"/>
    </xf>
    <xf numFmtId="1" fontId="4" fillId="0" borderId="16" xfId="0" applyNumberFormat="1" applyFont="1" applyBorder="1" applyAlignment="1" applyProtection="1">
      <alignment horizontal="center" vertical="center"/>
      <protection locked="0"/>
    </xf>
    <xf numFmtId="0" fontId="4" fillId="0" borderId="5"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protection locked="0"/>
    </xf>
    <xf numFmtId="1" fontId="4" fillId="0" borderId="8" xfId="0" applyNumberFormat="1" applyFont="1" applyBorder="1" applyAlignment="1" applyProtection="1">
      <alignment horizontal="center" vertical="center"/>
      <protection locked="0"/>
    </xf>
    <xf numFmtId="0" fontId="5" fillId="0" borderId="4" xfId="0" applyFont="1" applyBorder="1" applyAlignment="1" applyProtection="1">
      <alignment horizontal="justify" vertical="center" wrapText="1"/>
      <protection locked="0"/>
    </xf>
    <xf numFmtId="0" fontId="16" fillId="0" borderId="4" xfId="0" applyFont="1" applyBorder="1" applyAlignment="1" applyProtection="1">
      <alignment horizontal="justify" vertical="center" wrapText="1"/>
      <protection locked="0"/>
    </xf>
    <xf numFmtId="0" fontId="16" fillId="0" borderId="8" xfId="0" applyFont="1" applyBorder="1" applyAlignment="1" applyProtection="1">
      <alignment horizontal="justify" vertical="center" wrapText="1"/>
      <protection locked="0"/>
    </xf>
    <xf numFmtId="0" fontId="5" fillId="0" borderId="5" xfId="0" applyFont="1" applyBorder="1" applyAlignment="1" applyProtection="1">
      <alignment horizontal="justify" vertical="center" wrapText="1"/>
      <protection locked="0"/>
    </xf>
    <xf numFmtId="0" fontId="2"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6" xfId="0" applyFont="1" applyBorder="1" applyAlignment="1" applyProtection="1">
      <alignment horizontal="center" vertical="center"/>
      <protection locked="0"/>
    </xf>
    <xf numFmtId="1" fontId="4" fillId="0" borderId="6" xfId="0" applyNumberFormat="1" applyFont="1" applyBorder="1" applyAlignment="1" applyProtection="1">
      <alignment horizontal="center" vertical="center"/>
      <protection locked="0"/>
    </xf>
    <xf numFmtId="0" fontId="2" fillId="0" borderId="6" xfId="0" applyFont="1" applyFill="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0" fontId="4" fillId="0" borderId="0" xfId="0" applyFont="1" applyAlignment="1" applyProtection="1">
      <alignment horizontal="left" vertical="center" wrapText="1"/>
      <protection locked="0"/>
    </xf>
    <xf numFmtId="0" fontId="15" fillId="2" borderId="20"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14" fillId="5" borderId="6" xfId="0" applyFont="1" applyFill="1" applyBorder="1" applyAlignment="1" applyProtection="1">
      <alignment horizontal="center" vertical="center"/>
    </xf>
    <xf numFmtId="2" fontId="9" fillId="6" borderId="6" xfId="0" applyNumberFormat="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xf>
    <xf numFmtId="0" fontId="2" fillId="5" borderId="8" xfId="0" applyFont="1" applyFill="1" applyBorder="1" applyAlignment="1" applyProtection="1">
      <alignment horizontal="center" vertical="center"/>
    </xf>
    <xf numFmtId="0" fontId="4" fillId="6" borderId="8" xfId="0" applyFont="1" applyFill="1" applyBorder="1" applyProtection="1"/>
    <xf numFmtId="0" fontId="3" fillId="0" borderId="0" xfId="0" applyFont="1" applyBorder="1" applyAlignment="1" applyProtection="1">
      <alignment horizontal="left" vertical="top" wrapText="1"/>
    </xf>
    <xf numFmtId="0" fontId="3" fillId="0" borderId="15" xfId="0" applyFont="1" applyBorder="1" applyAlignment="1" applyProtection="1">
      <alignment vertical="top" wrapText="1"/>
    </xf>
    <xf numFmtId="0" fontId="3" fillId="0" borderId="16" xfId="0" applyFont="1" applyBorder="1" applyAlignment="1" applyProtection="1">
      <alignment vertical="top" wrapText="1"/>
    </xf>
    <xf numFmtId="0" fontId="3" fillId="0" borderId="22" xfId="0" applyFont="1" applyBorder="1" applyAlignment="1" applyProtection="1">
      <alignment horizontal="center" vertical="top" wrapText="1"/>
    </xf>
    <xf numFmtId="2" fontId="10" fillId="5" borderId="5" xfId="0" applyNumberFormat="1" applyFont="1" applyFill="1" applyBorder="1" applyAlignment="1" applyProtection="1">
      <alignment horizontal="center" vertical="center"/>
    </xf>
    <xf numFmtId="2" fontId="10" fillId="5" borderId="4" xfId="0" applyNumberFormat="1" applyFont="1" applyFill="1" applyBorder="1" applyAlignment="1" applyProtection="1">
      <alignment horizontal="center" vertical="center"/>
    </xf>
    <xf numFmtId="2" fontId="10" fillId="5" borderId="8" xfId="0" applyNumberFormat="1" applyFont="1" applyFill="1" applyBorder="1" applyAlignment="1" applyProtection="1">
      <alignment horizontal="center" vertical="center"/>
    </xf>
    <xf numFmtId="2" fontId="10" fillId="5" borderId="7" xfId="0" applyNumberFormat="1" applyFont="1" applyFill="1" applyBorder="1" applyAlignment="1" applyProtection="1">
      <alignment horizontal="center" vertical="center"/>
    </xf>
    <xf numFmtId="1" fontId="10" fillId="5" borderId="4" xfId="0" applyNumberFormat="1" applyFont="1" applyFill="1" applyBorder="1" applyAlignment="1" applyProtection="1">
      <alignment horizontal="center" vertical="center"/>
    </xf>
    <xf numFmtId="1" fontId="9" fillId="6" borderId="4" xfId="0" applyNumberFormat="1" applyFont="1" applyFill="1" applyBorder="1" applyAlignment="1" applyProtection="1">
      <alignment horizontal="center" vertical="center"/>
    </xf>
    <xf numFmtId="1" fontId="10" fillId="5" borderId="8" xfId="0" applyNumberFormat="1" applyFont="1" applyFill="1" applyBorder="1" applyAlignment="1" applyProtection="1">
      <alignment horizontal="center" vertical="center"/>
    </xf>
    <xf numFmtId="1" fontId="9" fillId="6" borderId="8" xfId="0" applyNumberFormat="1" applyFont="1" applyFill="1" applyBorder="1" applyAlignment="1" applyProtection="1">
      <alignment horizontal="center" vertical="center"/>
    </xf>
    <xf numFmtId="1" fontId="10" fillId="5" borderId="5" xfId="0" applyNumberFormat="1" applyFont="1" applyFill="1" applyBorder="1" applyAlignment="1" applyProtection="1">
      <alignment horizontal="center" vertical="center"/>
    </xf>
    <xf numFmtId="1" fontId="10" fillId="5" borderId="7" xfId="0" applyNumberFormat="1" applyFont="1" applyFill="1" applyBorder="1" applyAlignment="1" applyProtection="1">
      <alignment horizontal="center" vertical="center"/>
    </xf>
    <xf numFmtId="1" fontId="9" fillId="6" borderId="7" xfId="0" applyNumberFormat="1" applyFont="1" applyFill="1" applyBorder="1" applyAlignment="1" applyProtection="1">
      <alignment horizontal="center" vertical="center"/>
    </xf>
    <xf numFmtId="2" fontId="8" fillId="6" borderId="25" xfId="0" applyNumberFormat="1" applyFont="1" applyFill="1" applyBorder="1" applyAlignment="1" applyProtection="1">
      <alignment vertical="center"/>
    </xf>
    <xf numFmtId="0" fontId="4" fillId="0" borderId="0" xfId="0" applyFont="1" applyFill="1" applyAlignment="1" applyProtection="1">
      <alignment vertical="center" wrapText="1"/>
      <protection locked="0"/>
    </xf>
    <xf numFmtId="0" fontId="0" fillId="0" borderId="0" xfId="0" applyFill="1" applyAlignment="1" applyProtection="1">
      <alignment horizontal="center"/>
      <protection locked="0"/>
    </xf>
    <xf numFmtId="2" fontId="2" fillId="0" borderId="0" xfId="0" applyNumberFormat="1" applyFont="1" applyFill="1" applyProtection="1">
      <protection locked="0"/>
    </xf>
    <xf numFmtId="2" fontId="0" fillId="0" borderId="0" xfId="0" applyNumberFormat="1" applyFill="1" applyProtection="1">
      <protection locked="0"/>
    </xf>
    <xf numFmtId="0" fontId="0" fillId="0" borderId="0" xfId="0" applyFill="1" applyProtection="1">
      <protection locked="0"/>
    </xf>
    <xf numFmtId="0" fontId="4" fillId="0" borderId="8" xfId="0" applyFont="1" applyFill="1" applyBorder="1" applyAlignment="1" applyProtection="1">
      <alignment horizontal="center" vertical="center" wrapText="1"/>
      <protection locked="0"/>
    </xf>
    <xf numFmtId="0" fontId="2" fillId="0" borderId="5" xfId="0" applyFont="1" applyFill="1" applyBorder="1" applyAlignment="1" applyProtection="1">
      <alignment vertical="center" wrapText="1"/>
      <protection locked="0"/>
    </xf>
    <xf numFmtId="0" fontId="0" fillId="0" borderId="5" xfId="0" applyFill="1" applyBorder="1" applyAlignment="1" applyProtection="1">
      <alignment horizontal="center" vertical="center" wrapText="1"/>
      <protection locked="0"/>
    </xf>
    <xf numFmtId="0" fontId="0" fillId="0" borderId="0" xfId="0" applyFill="1" applyAlignment="1" applyProtection="1">
      <alignment vertical="center" wrapText="1"/>
      <protection locked="0"/>
    </xf>
    <xf numFmtId="0" fontId="4" fillId="0" borderId="5" xfId="0" applyFont="1" applyFill="1" applyBorder="1" applyAlignment="1" applyProtection="1">
      <alignment vertical="center" wrapText="1"/>
      <protection locked="0"/>
    </xf>
    <xf numFmtId="0" fontId="0" fillId="0" borderId="4" xfId="0" applyFill="1" applyBorder="1" applyAlignment="1" applyProtection="1">
      <alignment horizontal="center" vertical="center" wrapText="1"/>
      <protection locked="0"/>
    </xf>
    <xf numFmtId="0" fontId="2" fillId="0" borderId="0" xfId="0" applyFont="1" applyBorder="1" applyAlignment="1" applyProtection="1">
      <alignment wrapText="1"/>
      <protection locked="0"/>
    </xf>
    <xf numFmtId="0" fontId="4" fillId="0" borderId="26" xfId="0" applyFont="1" applyFill="1" applyBorder="1" applyAlignment="1" applyProtection="1">
      <alignment vertical="center" wrapText="1"/>
      <protection locked="0"/>
    </xf>
    <xf numFmtId="0" fontId="3" fillId="0" borderId="8" xfId="0" applyFont="1" applyFill="1" applyBorder="1" applyAlignment="1" applyProtection="1">
      <alignment vertical="center" wrapText="1"/>
      <protection locked="0"/>
    </xf>
    <xf numFmtId="0" fontId="4" fillId="0" borderId="14" xfId="0" applyFont="1" applyFill="1" applyBorder="1" applyAlignment="1" applyProtection="1">
      <alignment vertical="center" wrapText="1"/>
      <protection locked="0"/>
    </xf>
    <xf numFmtId="0" fontId="0" fillId="0" borderId="8" xfId="0" applyFill="1" applyBorder="1" applyAlignment="1" applyProtection="1">
      <alignment horizontal="center" vertical="center" wrapText="1"/>
      <protection locked="0"/>
    </xf>
    <xf numFmtId="0" fontId="2" fillId="0" borderId="11"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4" fillId="0" borderId="11" xfId="0" applyFont="1" applyFill="1" applyBorder="1" applyAlignment="1" applyProtection="1">
      <alignment vertical="center" wrapText="1"/>
      <protection locked="0"/>
    </xf>
    <xf numFmtId="0" fontId="3" fillId="0" borderId="16" xfId="0" applyFont="1" applyFill="1" applyBorder="1" applyAlignment="1" applyProtection="1">
      <alignment vertical="center" wrapText="1"/>
      <protection locked="0"/>
    </xf>
    <xf numFmtId="0" fontId="4" fillId="0" borderId="24" xfId="0" applyFont="1" applyFill="1" applyBorder="1" applyAlignment="1" applyProtection="1">
      <alignment vertical="center" wrapText="1"/>
      <protection locked="0"/>
    </xf>
    <xf numFmtId="0" fontId="3" fillId="4" borderId="17" xfId="0" applyFont="1" applyFill="1" applyBorder="1" applyAlignment="1" applyProtection="1">
      <alignment horizontal="center" vertical="center" wrapText="1"/>
      <protection locked="0"/>
    </xf>
    <xf numFmtId="0" fontId="3" fillId="4" borderId="13" xfId="0" applyFont="1" applyFill="1" applyBorder="1" applyAlignment="1" applyProtection="1">
      <alignment vertical="center" wrapText="1"/>
      <protection locked="0"/>
    </xf>
    <xf numFmtId="0" fontId="3" fillId="4" borderId="7" xfId="0" applyFont="1" applyFill="1" applyBorder="1" applyAlignment="1" applyProtection="1">
      <alignment horizontal="center" vertical="center" wrapText="1"/>
      <protection locked="0"/>
    </xf>
    <xf numFmtId="0" fontId="2" fillId="0" borderId="29" xfId="0" applyFont="1" applyFill="1" applyBorder="1" applyAlignment="1" applyProtection="1">
      <alignment vertical="center" wrapText="1"/>
      <protection locked="0"/>
    </xf>
    <xf numFmtId="0" fontId="4" fillId="0" borderId="12" xfId="0" applyFont="1" applyFill="1" applyBorder="1" applyAlignment="1" applyProtection="1">
      <alignment horizontal="center" vertical="center" wrapText="1"/>
      <protection locked="0"/>
    </xf>
    <xf numFmtId="0" fontId="2" fillId="0" borderId="27" xfId="0" applyFont="1" applyFill="1" applyBorder="1" applyAlignment="1" applyProtection="1">
      <alignment vertical="center" wrapText="1"/>
      <protection locked="0"/>
    </xf>
    <xf numFmtId="0" fontId="4" fillId="0" borderId="11" xfId="0" applyFont="1" applyFill="1" applyBorder="1" applyAlignment="1" applyProtection="1">
      <alignment horizontal="center" vertical="center" wrapText="1"/>
      <protection locked="0"/>
    </xf>
    <xf numFmtId="0" fontId="4" fillId="0" borderId="30" xfId="0" applyFont="1" applyFill="1" applyBorder="1" applyAlignment="1" applyProtection="1">
      <alignment vertical="center" wrapText="1"/>
      <protection locked="0"/>
    </xf>
    <xf numFmtId="0" fontId="4" fillId="0" borderId="24" xfId="0" applyFont="1" applyFill="1" applyBorder="1" applyAlignment="1" applyProtection="1">
      <alignment horizontal="center" vertical="center" wrapText="1"/>
      <protection locked="0"/>
    </xf>
    <xf numFmtId="0" fontId="4" fillId="0" borderId="4" xfId="0" applyFont="1" applyFill="1" applyBorder="1" applyAlignment="1" applyProtection="1">
      <alignment vertical="center" wrapText="1"/>
      <protection locked="0"/>
    </xf>
    <xf numFmtId="0" fontId="4" fillId="0" borderId="8"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4" fillId="0" borderId="13"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4" fillId="0" borderId="22" xfId="0" applyFont="1"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2" fillId="0" borderId="8" xfId="0" applyFont="1" applyFill="1" applyBorder="1" applyAlignment="1" applyProtection="1">
      <alignment vertical="center" wrapText="1"/>
      <protection locked="0"/>
    </xf>
    <xf numFmtId="0" fontId="4" fillId="0" borderId="1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 fillId="0" borderId="16" xfId="0" applyFont="1" applyFill="1" applyBorder="1" applyAlignment="1" applyProtection="1">
      <alignment vertical="center" wrapText="1"/>
      <protection locked="0"/>
    </xf>
    <xf numFmtId="0" fontId="4" fillId="4" borderId="28" xfId="0" applyFont="1" applyFill="1" applyBorder="1" applyAlignment="1" applyProtection="1">
      <alignment vertical="center" wrapText="1"/>
      <protection locked="0"/>
    </xf>
    <xf numFmtId="0" fontId="3" fillId="4" borderId="32" xfId="0" applyFont="1" applyFill="1" applyBorder="1" applyAlignment="1" applyProtection="1">
      <alignment vertical="center" wrapText="1"/>
      <protection locked="0"/>
    </xf>
    <xf numFmtId="0" fontId="0" fillId="4" borderId="32" xfId="0" applyFill="1" applyBorder="1" applyAlignment="1" applyProtection="1">
      <alignment horizontal="center" vertical="center" wrapText="1"/>
      <protection locked="0"/>
    </xf>
    <xf numFmtId="0" fontId="4" fillId="0" borderId="16" xfId="0" applyFont="1" applyFill="1" applyBorder="1" applyAlignment="1" applyProtection="1">
      <alignment vertical="center" wrapText="1"/>
      <protection locked="0"/>
    </xf>
    <xf numFmtId="0" fontId="4" fillId="0" borderId="16" xfId="0" applyFont="1" applyFill="1" applyBorder="1" applyAlignment="1" applyProtection="1">
      <alignment horizontal="center" vertical="center" wrapText="1"/>
      <protection locked="0"/>
    </xf>
    <xf numFmtId="0" fontId="16" fillId="0" borderId="7" xfId="0" applyFont="1" applyFill="1" applyBorder="1" applyAlignment="1" applyProtection="1">
      <alignment wrapText="1"/>
      <protection locked="0"/>
    </xf>
    <xf numFmtId="0" fontId="4" fillId="0" borderId="7" xfId="0" applyFont="1" applyFill="1" applyBorder="1" applyAlignment="1" applyProtection="1">
      <alignment horizontal="center" vertical="center" wrapText="1"/>
      <protection locked="0"/>
    </xf>
    <xf numFmtId="0" fontId="0" fillId="0" borderId="8" xfId="0" applyFill="1" applyBorder="1" applyAlignment="1" applyProtection="1">
      <alignment vertical="center" wrapText="1"/>
      <protection locked="0"/>
    </xf>
    <xf numFmtId="0" fontId="16" fillId="0" borderId="8"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4" xfId="0" applyFont="1" applyFill="1" applyBorder="1" applyAlignment="1" applyProtection="1">
      <alignment wrapText="1"/>
      <protection locked="0"/>
    </xf>
    <xf numFmtId="0" fontId="16" fillId="0" borderId="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wrapText="1"/>
      <protection locked="0"/>
    </xf>
    <xf numFmtId="0" fontId="4" fillId="0" borderId="6" xfId="0" applyFont="1" applyFill="1" applyBorder="1" applyAlignment="1" applyProtection="1">
      <alignment vertical="center" wrapText="1"/>
      <protection locked="0"/>
    </xf>
    <xf numFmtId="0" fontId="4" fillId="0" borderId="6" xfId="0" applyFont="1"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2" fillId="0" borderId="28" xfId="0" applyFont="1" applyFill="1" applyBorder="1" applyAlignment="1" applyProtection="1">
      <alignment vertical="center" wrapText="1"/>
      <protection locked="0"/>
    </xf>
    <xf numFmtId="0" fontId="4" fillId="0" borderId="28" xfId="0" applyFont="1" applyFill="1" applyBorder="1" applyAlignment="1" applyProtection="1">
      <alignment horizontal="center" vertical="center" wrapText="1"/>
      <protection locked="0"/>
    </xf>
    <xf numFmtId="0" fontId="0" fillId="0" borderId="28" xfId="0" applyFill="1" applyBorder="1" applyAlignment="1" applyProtection="1">
      <alignment horizontal="center" vertical="center" wrapText="1"/>
      <protection locked="0"/>
    </xf>
    <xf numFmtId="0" fontId="0" fillId="0" borderId="0" xfId="0" applyFill="1" applyBorder="1" applyAlignment="1" applyProtection="1">
      <alignment vertical="center" wrapText="1"/>
      <protection locked="0"/>
    </xf>
    <xf numFmtId="0" fontId="4" fillId="0" borderId="8" xfId="0" applyFont="1" applyFill="1" applyBorder="1" applyAlignment="1" applyProtection="1">
      <alignment wrapText="1"/>
      <protection locked="0"/>
    </xf>
    <xf numFmtId="0" fontId="2" fillId="0" borderId="5" xfId="0" applyFont="1" applyFill="1" applyBorder="1" applyAlignment="1" applyProtection="1">
      <alignment horizontal="justify" vertical="center" wrapText="1"/>
      <protection locked="0"/>
    </xf>
    <xf numFmtId="0" fontId="4" fillId="0" borderId="4" xfId="0" applyFont="1" applyFill="1" applyBorder="1" applyAlignment="1" applyProtection="1">
      <alignment wrapText="1"/>
      <protection locked="0"/>
    </xf>
    <xf numFmtId="0" fontId="3" fillId="0" borderId="0" xfId="0" applyFont="1" applyFill="1" applyAlignment="1" applyProtection="1">
      <alignment vertical="center" wrapText="1"/>
      <protection locked="0"/>
    </xf>
    <xf numFmtId="0" fontId="6" fillId="0" borderId="0" xfId="0" applyFont="1" applyFill="1" applyAlignment="1" applyProtection="1">
      <alignment horizontal="right" vertical="center"/>
      <protection locked="0"/>
    </xf>
    <xf numFmtId="0" fontId="15" fillId="4" borderId="1" xfId="0" applyFont="1" applyFill="1" applyBorder="1" applyAlignment="1" applyProtection="1">
      <alignment horizontal="center" vertical="center" textRotation="90" wrapText="1"/>
    </xf>
    <xf numFmtId="0" fontId="15" fillId="4"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2" fontId="14" fillId="5" borderId="6" xfId="0" applyNumberFormat="1"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0" fillId="0" borderId="8" xfId="0" applyFill="1" applyBorder="1" applyAlignment="1" applyProtection="1">
      <alignment horizontal="center"/>
    </xf>
    <xf numFmtId="2" fontId="4" fillId="6" borderId="8" xfId="0" applyNumberFormat="1" applyFont="1" applyFill="1" applyBorder="1" applyProtection="1"/>
    <xf numFmtId="0" fontId="3" fillId="0" borderId="31" xfId="0" applyFont="1" applyFill="1" applyBorder="1" applyAlignment="1" applyProtection="1">
      <alignment horizontal="left" vertical="top" wrapText="1"/>
    </xf>
    <xf numFmtId="0" fontId="3" fillId="0" borderId="16" xfId="0" applyFont="1" applyFill="1" applyBorder="1" applyAlignment="1" applyProtection="1">
      <alignment vertical="center" wrapText="1"/>
    </xf>
    <xf numFmtId="0" fontId="3" fillId="0" borderId="16" xfId="0" applyFont="1" applyFill="1" applyBorder="1" applyAlignment="1" applyProtection="1">
      <alignment horizontal="center" vertical="center" wrapText="1"/>
    </xf>
    <xf numFmtId="0" fontId="3" fillId="0" borderId="28" xfId="0" applyFont="1" applyFill="1" applyBorder="1" applyAlignment="1" applyProtection="1">
      <alignment vertical="center" wrapText="1"/>
    </xf>
    <xf numFmtId="0" fontId="3" fillId="0" borderId="32" xfId="0" applyFont="1" applyFill="1" applyBorder="1" applyAlignment="1" applyProtection="1">
      <alignment horizontal="center" vertical="center" wrapText="1"/>
    </xf>
    <xf numFmtId="2" fontId="2" fillId="5" borderId="16" xfId="0" applyNumberFormat="1" applyFont="1" applyFill="1" applyBorder="1" applyAlignment="1" applyProtection="1">
      <alignment horizontal="center" vertical="center"/>
    </xf>
    <xf numFmtId="2" fontId="9" fillId="6" borderId="16" xfId="0" applyNumberFormat="1" applyFont="1" applyFill="1" applyBorder="1" applyAlignment="1" applyProtection="1">
      <alignment horizontal="center" vertical="center"/>
    </xf>
    <xf numFmtId="2" fontId="2" fillId="4" borderId="7" xfId="0" applyNumberFormat="1" applyFont="1" applyFill="1" applyBorder="1" applyAlignment="1" applyProtection="1">
      <alignment horizontal="center" vertical="center"/>
    </xf>
    <xf numFmtId="2" fontId="9" fillId="4" borderId="7" xfId="0" applyNumberFormat="1" applyFont="1" applyFill="1" applyBorder="1" applyAlignment="1" applyProtection="1">
      <alignment horizontal="center" vertical="center"/>
    </xf>
    <xf numFmtId="1" fontId="2" fillId="5" borderId="5" xfId="0" applyNumberFormat="1" applyFont="1" applyFill="1" applyBorder="1" applyAlignment="1" applyProtection="1">
      <alignment horizontal="center" vertical="center"/>
    </xf>
    <xf numFmtId="1" fontId="2" fillId="5" borderId="16" xfId="0" applyNumberFormat="1" applyFont="1" applyFill="1" applyBorder="1" applyAlignment="1" applyProtection="1">
      <alignment horizontal="center" vertical="center"/>
    </xf>
    <xf numFmtId="1" fontId="9" fillId="6" borderId="16" xfId="0" applyNumberFormat="1" applyFont="1" applyFill="1" applyBorder="1" applyAlignment="1" applyProtection="1">
      <alignment horizontal="center" vertical="center"/>
    </xf>
    <xf numFmtId="1" fontId="2" fillId="5" borderId="7" xfId="0" applyNumberFormat="1" applyFont="1" applyFill="1" applyBorder="1" applyAlignment="1" applyProtection="1">
      <alignment horizontal="center" vertical="center"/>
    </xf>
    <xf numFmtId="1" fontId="2" fillId="5" borderId="8" xfId="0" applyNumberFormat="1" applyFont="1" applyFill="1" applyBorder="1" applyAlignment="1" applyProtection="1">
      <alignment horizontal="center" vertical="center"/>
    </xf>
    <xf numFmtId="1" fontId="2" fillId="4" borderId="7" xfId="0" applyNumberFormat="1" applyFont="1" applyFill="1" applyBorder="1" applyAlignment="1" applyProtection="1">
      <alignment horizontal="center" vertical="center"/>
    </xf>
    <xf numFmtId="1" fontId="9" fillId="4" borderId="7" xfId="0" applyNumberFormat="1" applyFont="1" applyFill="1" applyBorder="1" applyAlignment="1" applyProtection="1">
      <alignment horizontal="center" vertical="center"/>
    </xf>
    <xf numFmtId="1" fontId="2" fillId="4" borderId="34" xfId="0" applyNumberFormat="1" applyFont="1" applyFill="1" applyBorder="1" applyAlignment="1" applyProtection="1">
      <alignment horizontal="center" vertical="center" wrapText="1"/>
    </xf>
    <xf numFmtId="1" fontId="0" fillId="4" borderId="34" xfId="0" applyNumberFormat="1" applyFill="1" applyBorder="1" applyAlignment="1" applyProtection="1">
      <alignment horizontal="center" vertical="center" wrapText="1"/>
    </xf>
    <xf numFmtId="1" fontId="2" fillId="5" borderId="35" xfId="0" applyNumberFormat="1" applyFont="1" applyFill="1" applyBorder="1" applyAlignment="1" applyProtection="1">
      <alignment horizontal="center" vertical="center" wrapText="1"/>
    </xf>
    <xf numFmtId="1" fontId="2" fillId="5" borderId="5" xfId="0" applyNumberFormat="1" applyFont="1" applyFill="1" applyBorder="1" applyAlignment="1" applyProtection="1">
      <alignment horizontal="center" vertical="center" wrapText="1"/>
    </xf>
    <xf numFmtId="1" fontId="2" fillId="5" borderId="4" xfId="0" applyNumberFormat="1" applyFont="1" applyFill="1" applyBorder="1" applyAlignment="1" applyProtection="1">
      <alignment horizontal="center" vertical="center" wrapText="1"/>
    </xf>
    <xf numFmtId="1" fontId="2" fillId="5" borderId="16" xfId="0" applyNumberFormat="1" applyFont="1" applyFill="1" applyBorder="1" applyAlignment="1" applyProtection="1">
      <alignment horizontal="center" vertical="center" wrapText="1"/>
    </xf>
    <xf numFmtId="1" fontId="2" fillId="5" borderId="7" xfId="0" applyNumberFormat="1" applyFont="1" applyFill="1" applyBorder="1" applyAlignment="1" applyProtection="1">
      <alignment horizontal="center" vertical="center" wrapText="1"/>
    </xf>
    <xf numFmtId="1" fontId="9" fillId="6" borderId="33" xfId="0" applyNumberFormat="1" applyFont="1" applyFill="1" applyBorder="1" applyAlignment="1" applyProtection="1">
      <alignment horizontal="center" vertical="center"/>
    </xf>
    <xf numFmtId="1" fontId="9" fillId="6" borderId="6" xfId="0" applyNumberFormat="1" applyFont="1" applyFill="1" applyBorder="1" applyAlignment="1" applyProtection="1">
      <alignment horizontal="center" vertical="center"/>
    </xf>
    <xf numFmtId="1" fontId="2" fillId="5" borderId="8" xfId="0" applyNumberFormat="1" applyFont="1" applyFill="1" applyBorder="1" applyAlignment="1" applyProtection="1">
      <alignment horizontal="center" vertical="center" wrapText="1"/>
    </xf>
    <xf numFmtId="1" fontId="2" fillId="5" borderId="28" xfId="0" applyNumberFormat="1" applyFont="1" applyFill="1" applyBorder="1" applyAlignment="1" applyProtection="1">
      <alignment horizontal="center" vertical="center" wrapText="1"/>
    </xf>
    <xf numFmtId="1" fontId="9" fillId="6" borderId="28" xfId="0" applyNumberFormat="1" applyFont="1" applyFill="1" applyBorder="1" applyAlignment="1" applyProtection="1">
      <alignment horizontal="center" vertical="center"/>
    </xf>
    <xf numFmtId="0" fontId="0" fillId="6" borderId="1" xfId="0" applyFill="1" applyBorder="1" applyAlignment="1" applyProtection="1">
      <alignment vertical="center" wrapText="1"/>
    </xf>
    <xf numFmtId="0" fontId="11" fillId="6" borderId="10" xfId="0" applyFont="1" applyFill="1" applyBorder="1" applyAlignment="1" applyProtection="1">
      <alignment horizontal="center" vertical="center" wrapText="1"/>
    </xf>
    <xf numFmtId="0" fontId="8" fillId="6" borderId="34" xfId="0" applyFont="1" applyFill="1" applyBorder="1" applyAlignment="1" applyProtection="1">
      <alignment horizontal="right" vertical="center"/>
    </xf>
    <xf numFmtId="2" fontId="8" fillId="6" borderId="25" xfId="0" applyNumberFormat="1" applyFont="1" applyFill="1" applyBorder="1" applyAlignment="1" applyProtection="1">
      <alignment vertical="center" wrapText="1"/>
    </xf>
    <xf numFmtId="0" fontId="3" fillId="0" borderId="15" xfId="0" applyFont="1" applyBorder="1" applyAlignment="1" applyProtection="1">
      <alignment horizontal="center" vertical="top" wrapText="1"/>
    </xf>
    <xf numFmtId="0" fontId="3" fillId="0" borderId="24" xfId="0" applyFont="1" applyBorder="1" applyAlignment="1" applyProtection="1">
      <alignment horizontal="left" vertical="top" wrapText="1"/>
    </xf>
    <xf numFmtId="0" fontId="7" fillId="4" borderId="5" xfId="0" applyFont="1" applyFill="1" applyBorder="1" applyAlignment="1" applyProtection="1">
      <alignment horizontal="center" vertical="center"/>
    </xf>
    <xf numFmtId="2" fontId="4" fillId="4" borderId="5" xfId="1" applyNumberFormat="1" applyFont="1" applyFill="1" applyBorder="1" applyAlignment="1" applyProtection="1">
      <alignment vertical="center"/>
    </xf>
    <xf numFmtId="0" fontId="3" fillId="4" borderId="5" xfId="0" applyFont="1" applyFill="1" applyBorder="1" applyAlignment="1" applyProtection="1">
      <alignment horizontal="center" vertical="center" wrapText="1"/>
    </xf>
    <xf numFmtId="1" fontId="4" fillId="4" borderId="5" xfId="1" applyNumberFormat="1"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1" fontId="3" fillId="4" borderId="5" xfId="0" applyNumberFormat="1" applyFont="1" applyFill="1" applyBorder="1" applyAlignment="1" applyProtection="1">
      <alignment horizontal="center" vertical="center" wrapText="1"/>
    </xf>
    <xf numFmtId="1" fontId="4" fillId="4" borderId="5" xfId="0" applyNumberFormat="1" applyFont="1" applyFill="1" applyBorder="1" applyAlignment="1" applyProtection="1">
      <alignment horizontal="center" vertical="center"/>
    </xf>
    <xf numFmtId="0" fontId="3" fillId="0" borderId="0" xfId="0" applyFont="1" applyAlignment="1" applyProtection="1">
      <alignment horizontal="right" vertical="center"/>
    </xf>
    <xf numFmtId="0" fontId="4" fillId="0" borderId="0" xfId="0" applyFont="1" applyAlignment="1" applyProtection="1">
      <alignment horizontal="center" vertical="center"/>
    </xf>
    <xf numFmtId="2" fontId="2" fillId="0" borderId="0" xfId="0" applyNumberFormat="1" applyFont="1" applyAlignment="1" applyProtection="1">
      <alignment horizontal="center" vertical="center"/>
    </xf>
    <xf numFmtId="0" fontId="4" fillId="0" borderId="0" xfId="0" applyFont="1" applyProtection="1"/>
    <xf numFmtId="0" fontId="3" fillId="0" borderId="1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6" fillId="7" borderId="0" xfId="0" applyFont="1" applyFill="1" applyAlignment="1" applyProtection="1">
      <alignment horizontal="right" vertical="center"/>
    </xf>
    <xf numFmtId="0" fontId="8" fillId="6" borderId="10" xfId="0" applyFont="1" applyFill="1" applyBorder="1" applyAlignment="1" applyProtection="1">
      <alignment horizontal="center" vertical="center"/>
    </xf>
    <xf numFmtId="0" fontId="8" fillId="6" borderId="34" xfId="0" applyFont="1" applyFill="1" applyBorder="1" applyAlignment="1" applyProtection="1">
      <alignment horizontal="center" vertical="center"/>
    </xf>
    <xf numFmtId="0" fontId="8" fillId="6" borderId="46"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3" fillId="0" borderId="40"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15" fillId="0" borderId="41" xfId="0" applyFont="1" applyBorder="1" applyAlignment="1" applyProtection="1">
      <alignment horizontal="center" vertical="center" textRotation="90" wrapText="1"/>
    </xf>
    <xf numFmtId="0" fontId="15" fillId="0" borderId="42" xfId="0" applyFont="1" applyBorder="1" applyAlignment="1" applyProtection="1">
      <alignment horizontal="center" vertical="center" textRotation="90" wrapText="1"/>
    </xf>
    <xf numFmtId="0" fontId="15" fillId="0" borderId="43" xfId="0" applyFont="1" applyBorder="1" applyAlignment="1" applyProtection="1">
      <alignment horizontal="center" vertical="center" textRotation="90" wrapText="1"/>
    </xf>
    <xf numFmtId="0" fontId="15" fillId="0" borderId="44" xfId="0" applyFont="1" applyBorder="1" applyAlignment="1" applyProtection="1">
      <alignment horizontal="center" vertical="center" textRotation="90" wrapText="1"/>
    </xf>
    <xf numFmtId="0" fontId="15" fillId="0" borderId="45" xfId="0" applyFont="1" applyBorder="1" applyAlignment="1" applyProtection="1">
      <alignment horizontal="center" vertical="center" textRotation="90" wrapText="1"/>
    </xf>
    <xf numFmtId="0" fontId="3" fillId="0" borderId="3" xfId="0" applyFont="1" applyBorder="1" applyAlignment="1" applyProtection="1">
      <alignment vertical="center" wrapText="1"/>
    </xf>
    <xf numFmtId="0" fontId="3" fillId="0" borderId="5" xfId="0" applyFont="1" applyBorder="1" applyAlignment="1" applyProtection="1">
      <alignment vertical="center" wrapText="1"/>
    </xf>
    <xf numFmtId="0" fontId="3" fillId="0" borderId="4" xfId="0" applyFont="1" applyBorder="1" applyAlignment="1" applyProtection="1">
      <alignment vertical="center" wrapText="1"/>
    </xf>
    <xf numFmtId="0" fontId="3" fillId="0" borderId="8" xfId="0" applyFont="1" applyBorder="1" applyAlignment="1" applyProtection="1">
      <alignment vertical="center" wrapText="1"/>
    </xf>
    <xf numFmtId="0" fontId="3" fillId="0" borderId="16" xfId="0" applyFont="1" applyBorder="1" applyAlignment="1" applyProtection="1">
      <alignment vertical="center" wrapText="1"/>
    </xf>
    <xf numFmtId="0" fontId="3" fillId="0" borderId="15" xfId="0" applyFont="1" applyBorder="1" applyAlignment="1" applyProtection="1">
      <alignment vertical="center" wrapText="1"/>
    </xf>
    <xf numFmtId="0" fontId="3" fillId="0" borderId="7" xfId="0" applyFont="1" applyBorder="1" applyAlignment="1" applyProtection="1">
      <alignment vertical="center" wrapText="1"/>
    </xf>
    <xf numFmtId="0" fontId="3" fillId="0" borderId="39" xfId="0" applyFont="1" applyBorder="1" applyAlignment="1" applyProtection="1">
      <alignment horizontal="center" vertical="center" wrapText="1"/>
    </xf>
    <xf numFmtId="0" fontId="3" fillId="0" borderId="39" xfId="0" applyNumberFormat="1" applyFont="1" applyBorder="1" applyAlignment="1" applyProtection="1">
      <alignment horizontal="center" vertical="center" wrapText="1"/>
    </xf>
    <xf numFmtId="0" fontId="3" fillId="0" borderId="15" xfId="0" applyNumberFormat="1" applyFont="1" applyBorder="1" applyAlignment="1" applyProtection="1">
      <alignment horizontal="center" vertical="center" wrapText="1"/>
    </xf>
    <xf numFmtId="0" fontId="3" fillId="0" borderId="16" xfId="0" applyNumberFormat="1" applyFont="1" applyBorder="1" applyAlignment="1" applyProtection="1">
      <alignment horizontal="center" vertical="center" wrapText="1"/>
    </xf>
    <xf numFmtId="0" fontId="2" fillId="0" borderId="0" xfId="0" applyFont="1" applyAlignment="1" applyProtection="1">
      <alignment horizontal="left"/>
    </xf>
    <xf numFmtId="0" fontId="2" fillId="0" borderId="0" xfId="0" applyFont="1" applyAlignment="1" applyProtection="1">
      <alignment horizontal="left" vertical="top" wrapText="1"/>
    </xf>
    <xf numFmtId="0" fontId="1" fillId="0" borderId="0" xfId="0" applyFont="1" applyAlignment="1" applyProtection="1">
      <alignment horizontal="left"/>
    </xf>
    <xf numFmtId="0" fontId="4" fillId="0" borderId="0" xfId="0" applyFont="1" applyAlignment="1" applyProtection="1">
      <alignment horizontal="left"/>
    </xf>
    <xf numFmtId="165" fontId="4" fillId="0" borderId="36" xfId="0" applyNumberFormat="1" applyFont="1" applyBorder="1" applyAlignment="1" applyProtection="1">
      <alignment horizontal="center" vertical="center" wrapText="1"/>
      <protection locked="0"/>
    </xf>
    <xf numFmtId="165" fontId="4" fillId="0" borderId="37" xfId="0" applyNumberFormat="1" applyFont="1" applyBorder="1" applyAlignment="1" applyProtection="1">
      <alignment horizontal="center" vertical="center" wrapText="1"/>
      <protection locked="0"/>
    </xf>
    <xf numFmtId="0" fontId="3" fillId="0" borderId="7"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3" fillId="0" borderId="40" xfId="0" applyFont="1" applyBorder="1" applyAlignment="1" applyProtection="1">
      <alignment horizontal="left" vertical="top" wrapText="1"/>
    </xf>
    <xf numFmtId="0" fontId="3" fillId="0" borderId="16" xfId="0" applyFont="1" applyBorder="1" applyAlignment="1" applyProtection="1">
      <alignment horizontal="left" vertical="top" wrapText="1"/>
    </xf>
    <xf numFmtId="0" fontId="3" fillId="0" borderId="6" xfId="0" applyFont="1" applyBorder="1" applyAlignment="1" applyProtection="1">
      <alignment horizontal="center" vertical="top" wrapText="1"/>
    </xf>
    <xf numFmtId="0" fontId="3" fillId="0" borderId="15" xfId="0" applyFont="1" applyBorder="1" applyAlignment="1" applyProtection="1">
      <alignment horizontal="center" vertical="top" wrapText="1"/>
    </xf>
    <xf numFmtId="0" fontId="3" fillId="0" borderId="16" xfId="0" applyFont="1" applyBorder="1" applyAlignment="1" applyProtection="1">
      <alignment horizontal="center" vertical="top" wrapText="1"/>
    </xf>
    <xf numFmtId="0" fontId="3" fillId="0" borderId="33" xfId="0" applyFont="1" applyBorder="1" applyAlignment="1" applyProtection="1">
      <alignment horizontal="center" vertical="top" wrapText="1"/>
    </xf>
    <xf numFmtId="0" fontId="3" fillId="0" borderId="5" xfId="0" applyFont="1" applyBorder="1" applyAlignment="1" applyProtection="1">
      <alignment horizontal="left" vertical="top" wrapText="1"/>
    </xf>
    <xf numFmtId="0" fontId="3" fillId="0" borderId="22" xfId="0" applyFont="1" applyBorder="1" applyAlignment="1" applyProtection="1">
      <alignment horizontal="left" vertical="top" wrapText="1"/>
    </xf>
    <xf numFmtId="0" fontId="3" fillId="0" borderId="53" xfId="0" applyFont="1" applyBorder="1" applyAlignment="1" applyProtection="1">
      <alignment horizontal="left" vertical="top" wrapText="1"/>
    </xf>
    <xf numFmtId="0" fontId="3" fillId="0" borderId="52" xfId="0" applyFont="1" applyBorder="1" applyAlignment="1" applyProtection="1">
      <alignment horizontal="center" vertical="top" wrapText="1"/>
    </xf>
    <xf numFmtId="0" fontId="3" fillId="0" borderId="33" xfId="0" applyFont="1" applyBorder="1" applyAlignment="1" applyProtection="1">
      <alignment horizontal="left" vertical="top" wrapText="1"/>
    </xf>
    <xf numFmtId="0" fontId="3" fillId="0" borderId="5" xfId="0" applyFont="1" applyBorder="1" applyAlignment="1" applyProtection="1">
      <alignment horizontal="center" vertical="top" wrapText="1"/>
    </xf>
    <xf numFmtId="0" fontId="15" fillId="0" borderId="49" xfId="0" applyFont="1" applyBorder="1" applyAlignment="1" applyProtection="1">
      <alignment horizontal="left" vertical="center" textRotation="90" wrapText="1"/>
    </xf>
    <xf numFmtId="0" fontId="15" fillId="0" borderId="50" xfId="0" applyFont="1" applyBorder="1" applyAlignment="1" applyProtection="1">
      <alignment horizontal="left" vertical="center" textRotation="90" wrapText="1"/>
    </xf>
    <xf numFmtId="0" fontId="3" fillId="0" borderId="50" xfId="0" applyFont="1" applyBorder="1" applyAlignment="1" applyProtection="1">
      <alignment horizontal="left" vertical="center" textRotation="90" wrapText="1"/>
    </xf>
    <xf numFmtId="0" fontId="3" fillId="0" borderId="51" xfId="0" applyFont="1" applyBorder="1" applyAlignment="1" applyProtection="1">
      <alignment horizontal="left" vertical="center" textRotation="90" wrapText="1"/>
    </xf>
    <xf numFmtId="0" fontId="3" fillId="0" borderId="24" xfId="0" applyFont="1" applyBorder="1" applyAlignment="1" applyProtection="1">
      <alignment horizontal="left" vertical="top" wrapText="1"/>
    </xf>
    <xf numFmtId="16" fontId="3" fillId="0" borderId="15" xfId="0" applyNumberFormat="1" applyFont="1" applyBorder="1" applyAlignment="1" applyProtection="1">
      <alignment horizontal="left" vertical="top" wrapText="1"/>
    </xf>
    <xf numFmtId="165" fontId="4" fillId="0" borderId="36" xfId="0" applyNumberFormat="1" applyFont="1" applyFill="1" applyBorder="1" applyAlignment="1" applyProtection="1">
      <alignment horizontal="center" vertical="center" wrapText="1"/>
      <protection locked="0"/>
    </xf>
    <xf numFmtId="165" fontId="4" fillId="0" borderId="37" xfId="0" applyNumberFormat="1" applyFont="1" applyFill="1" applyBorder="1" applyAlignment="1" applyProtection="1">
      <alignment horizontal="center" vertical="center" wrapText="1"/>
      <protection locked="0"/>
    </xf>
    <xf numFmtId="0" fontId="15" fillId="0" borderId="57" xfId="0" applyFont="1" applyFill="1" applyBorder="1" applyAlignment="1" applyProtection="1">
      <alignment horizontal="center" vertical="center" textRotation="90" wrapText="1"/>
    </xf>
    <xf numFmtId="0" fontId="15" fillId="0" borderId="58" xfId="0" applyFont="1" applyFill="1" applyBorder="1" applyAlignment="1" applyProtection="1">
      <alignment horizontal="center" vertical="center" textRotation="90" wrapText="1"/>
    </xf>
    <xf numFmtId="0" fontId="15" fillId="0" borderId="38" xfId="0" applyFont="1" applyFill="1" applyBorder="1" applyAlignment="1" applyProtection="1">
      <alignment horizontal="center" vertical="center" textRotation="90" wrapText="1"/>
    </xf>
    <xf numFmtId="0" fontId="15" fillId="0" borderId="59" xfId="0" applyFont="1" applyFill="1" applyBorder="1" applyAlignment="1" applyProtection="1">
      <alignment horizontal="center" vertical="center" textRotation="90" wrapText="1"/>
    </xf>
    <xf numFmtId="0" fontId="3" fillId="0" borderId="39" xfId="0" applyFont="1" applyFill="1" applyBorder="1" applyAlignment="1" applyProtection="1">
      <alignment horizontal="left" vertical="top" wrapText="1"/>
    </xf>
    <xf numFmtId="0" fontId="3" fillId="0" borderId="15"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0" fontId="3" fillId="0" borderId="33"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3" fillId="0" borderId="16" xfId="0" applyFont="1" applyFill="1" applyBorder="1" applyAlignment="1" applyProtection="1">
      <alignment horizontal="left" vertical="center" wrapText="1"/>
    </xf>
    <xf numFmtId="0" fontId="3" fillId="0" borderId="3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40" xfId="0" applyFont="1" applyFill="1" applyBorder="1" applyAlignment="1" applyProtection="1">
      <alignment horizontal="left" vertical="center" wrapText="1"/>
    </xf>
    <xf numFmtId="0" fontId="3" fillId="0" borderId="54" xfId="0" applyFont="1" applyFill="1" applyBorder="1" applyAlignment="1" applyProtection="1">
      <alignment horizontal="left" vertical="top" wrapText="1"/>
    </xf>
    <xf numFmtId="0" fontId="3" fillId="0" borderId="55" xfId="0" applyFont="1" applyFill="1" applyBorder="1" applyAlignment="1" applyProtection="1">
      <alignment horizontal="left" vertical="top" wrapText="1"/>
    </xf>
    <xf numFmtId="0" fontId="3" fillId="0" borderId="56" xfId="0" applyFont="1" applyFill="1" applyBorder="1" applyAlignment="1" applyProtection="1">
      <alignment horizontal="left" vertical="top" wrapText="1"/>
    </xf>
    <xf numFmtId="14" fontId="3" fillId="0" borderId="33" xfId="0" applyNumberFormat="1" applyFont="1" applyFill="1" applyBorder="1" applyAlignment="1" applyProtection="1">
      <alignment horizontal="left" vertical="center" wrapText="1"/>
    </xf>
    <xf numFmtId="14" fontId="3" fillId="0" borderId="15" xfId="0" applyNumberFormat="1" applyFont="1" applyFill="1" applyBorder="1" applyAlignment="1" applyProtection="1">
      <alignment horizontal="left" vertical="center" wrapText="1"/>
    </xf>
    <xf numFmtId="14" fontId="3" fillId="0" borderId="16" xfId="0" applyNumberFormat="1" applyFont="1" applyFill="1" applyBorder="1" applyAlignment="1" applyProtection="1">
      <alignment horizontal="left" vertical="center" wrapText="1"/>
    </xf>
    <xf numFmtId="0" fontId="15" fillId="4" borderId="10" xfId="0" applyFont="1" applyFill="1" applyBorder="1" applyAlignment="1" applyProtection="1">
      <alignment horizontal="left" vertical="center" wrapText="1"/>
    </xf>
    <xf numFmtId="0" fontId="15" fillId="4" borderId="34" xfId="0" applyFont="1" applyFill="1" applyBorder="1" applyAlignment="1" applyProtection="1">
      <alignment horizontal="left" vertical="center" wrapText="1"/>
    </xf>
    <xf numFmtId="0" fontId="3" fillId="0" borderId="4"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52"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M33"/>
  <sheetViews>
    <sheetView topLeftCell="A14" zoomScale="90" zoomScaleNormal="90" workbookViewId="0">
      <selection activeCell="A3" sqref="A1:XFD1048576"/>
    </sheetView>
  </sheetViews>
  <sheetFormatPr defaultColWidth="8.85546875" defaultRowHeight="15"/>
  <cols>
    <col min="1" max="1" width="6.5703125" style="1" bestFit="1" customWidth="1"/>
    <col min="2" max="2" width="16.5703125" style="1" customWidth="1"/>
    <col min="3" max="3" width="15.140625" style="1" customWidth="1"/>
    <col min="4" max="4" width="16.5703125" style="1" customWidth="1"/>
    <col min="5" max="5" width="10.5703125" style="1" customWidth="1"/>
    <col min="6" max="6" width="29.28515625" style="12" customWidth="1"/>
    <col min="7" max="7" width="16.42578125" style="12" customWidth="1"/>
    <col min="8" max="8" width="7.140625" style="12" customWidth="1"/>
    <col min="9" max="9" width="6.5703125" style="12" customWidth="1"/>
    <col min="10" max="10" width="9.140625" style="12" customWidth="1"/>
    <col min="11" max="11" width="9.85546875" style="14" customWidth="1"/>
    <col min="12" max="12" width="8.85546875" style="1"/>
    <col min="13" max="13" width="11.7109375" style="1" customWidth="1"/>
    <col min="14" max="14" width="8.85546875" style="1"/>
    <col min="15" max="15" width="10.28515625" style="1" customWidth="1"/>
    <col min="16" max="16384" width="8.85546875" style="1"/>
  </cols>
  <sheetData>
    <row r="1" spans="1:13" ht="70.900000000000006" customHeight="1" thickBot="1">
      <c r="A1" s="15" t="s">
        <v>0</v>
      </c>
      <c r="B1" s="16" t="s">
        <v>1</v>
      </c>
      <c r="C1" s="16" t="s">
        <v>2</v>
      </c>
      <c r="D1" s="16" t="s">
        <v>3</v>
      </c>
      <c r="E1" s="17" t="s">
        <v>4</v>
      </c>
      <c r="F1" s="18"/>
      <c r="G1" s="18"/>
      <c r="H1" s="19"/>
      <c r="I1" s="19"/>
      <c r="J1" s="20"/>
      <c r="K1" s="21"/>
      <c r="M1" s="2"/>
    </row>
    <row r="2" spans="1:13" ht="35.450000000000003" customHeight="1" thickBot="1">
      <c r="A2" s="22">
        <v>1</v>
      </c>
      <c r="B2" s="22">
        <v>2</v>
      </c>
      <c r="C2" s="22">
        <v>3</v>
      </c>
      <c r="D2" s="22">
        <v>4</v>
      </c>
      <c r="E2" s="23">
        <v>5</v>
      </c>
      <c r="F2" s="24" t="s">
        <v>80</v>
      </c>
      <c r="G2" s="25" t="s">
        <v>65</v>
      </c>
      <c r="H2" s="26" t="s">
        <v>75</v>
      </c>
      <c r="I2" s="27" t="s">
        <v>66</v>
      </c>
      <c r="J2" s="28" t="s">
        <v>67</v>
      </c>
      <c r="K2" s="29" t="s">
        <v>76</v>
      </c>
    </row>
    <row r="3" spans="1:13" ht="26.25" thickTop="1">
      <c r="A3" s="258" t="s">
        <v>5</v>
      </c>
      <c r="B3" s="263" t="s">
        <v>6</v>
      </c>
      <c r="C3" s="263" t="s">
        <v>7</v>
      </c>
      <c r="D3" s="271" t="s">
        <v>84</v>
      </c>
      <c r="E3" s="270" t="s">
        <v>74</v>
      </c>
      <c r="F3" s="3" t="s">
        <v>79</v>
      </c>
      <c r="G3" s="3" t="s">
        <v>81</v>
      </c>
      <c r="H3" s="4">
        <v>2</v>
      </c>
      <c r="I3" s="4">
        <v>200</v>
      </c>
      <c r="J3" s="31">
        <f>I3/(2*H3)</f>
        <v>50</v>
      </c>
      <c r="K3" s="21">
        <f>IF(H3=0,0,I3/(2*H3))</f>
        <v>50</v>
      </c>
    </row>
    <row r="4" spans="1:13">
      <c r="A4" s="259"/>
      <c r="B4" s="264"/>
      <c r="C4" s="264"/>
      <c r="D4" s="272"/>
      <c r="E4" s="240"/>
      <c r="F4" s="3"/>
      <c r="G4" s="3"/>
      <c r="H4" s="4"/>
      <c r="I4" s="4"/>
      <c r="J4" s="31" t="e">
        <f>I4/(2*H4)</f>
        <v>#DIV/0!</v>
      </c>
      <c r="K4" s="21">
        <f>IF(H4=0,0,I4/(2*H4))</f>
        <v>0</v>
      </c>
    </row>
    <row r="5" spans="1:13">
      <c r="A5" s="259"/>
      <c r="B5" s="264"/>
      <c r="C5" s="264"/>
      <c r="D5" s="272"/>
      <c r="E5" s="240"/>
      <c r="F5" s="3"/>
      <c r="G5" s="3"/>
      <c r="H5" s="4"/>
      <c r="I5" s="4"/>
      <c r="J5" s="31" t="e">
        <f>I5/(2*H5)</f>
        <v>#DIV/0!</v>
      </c>
      <c r="K5" s="21">
        <f>IF(H5=0,0,I5/(2*H5))</f>
        <v>0</v>
      </c>
    </row>
    <row r="6" spans="1:13" ht="15.75" thickBot="1">
      <c r="A6" s="259"/>
      <c r="B6" s="264"/>
      <c r="C6" s="264"/>
      <c r="D6" s="273"/>
      <c r="E6" s="241"/>
      <c r="F6" s="5"/>
      <c r="G6" s="5"/>
      <c r="H6" s="6"/>
      <c r="I6" s="6"/>
      <c r="J6" s="32" t="e">
        <f>I6/(2*H6)</f>
        <v>#DIV/0!</v>
      </c>
      <c r="K6" s="33">
        <f>IF(H6=0,0,I6/(2*H6))</f>
        <v>0</v>
      </c>
    </row>
    <row r="7" spans="1:13" ht="25.5">
      <c r="A7" s="259"/>
      <c r="B7" s="264"/>
      <c r="C7" s="264"/>
      <c r="D7" s="268" t="s">
        <v>8</v>
      </c>
      <c r="E7" s="257" t="s">
        <v>73</v>
      </c>
      <c r="F7" s="7" t="s">
        <v>79</v>
      </c>
      <c r="G7" s="3" t="s">
        <v>81</v>
      </c>
      <c r="H7" s="8">
        <v>2</v>
      </c>
      <c r="I7" s="8">
        <v>200</v>
      </c>
      <c r="J7" s="34">
        <f>I7/(5*H7)</f>
        <v>20</v>
      </c>
      <c r="K7" s="35">
        <f>IF(H7=0,0,I7/(5*H7))</f>
        <v>20</v>
      </c>
    </row>
    <row r="8" spans="1:13">
      <c r="A8" s="259"/>
      <c r="B8" s="264"/>
      <c r="C8" s="264"/>
      <c r="D8" s="268"/>
      <c r="E8" s="240"/>
      <c r="F8" s="3"/>
      <c r="G8" s="9"/>
      <c r="H8" s="4"/>
      <c r="I8" s="4"/>
      <c r="J8" s="31" t="e">
        <f>I8/(5*H8)</f>
        <v>#DIV/0!</v>
      </c>
      <c r="K8" s="35">
        <f>IF(H8=0,0,I8/(5*H8))</f>
        <v>0</v>
      </c>
    </row>
    <row r="9" spans="1:13">
      <c r="A9" s="259"/>
      <c r="B9" s="264"/>
      <c r="C9" s="264"/>
      <c r="D9" s="268"/>
      <c r="E9" s="240"/>
      <c r="F9" s="3"/>
      <c r="G9" s="9"/>
      <c r="H9" s="4"/>
      <c r="I9" s="4"/>
      <c r="J9" s="31" t="e">
        <f>I9/(5*H9)</f>
        <v>#DIV/0!</v>
      </c>
      <c r="K9" s="35">
        <f>IF(H9=0,0,I9/(5*H9))</f>
        <v>0</v>
      </c>
    </row>
    <row r="10" spans="1:13">
      <c r="A10" s="259"/>
      <c r="B10" s="264"/>
      <c r="C10" s="264"/>
      <c r="D10" s="268"/>
      <c r="E10" s="240"/>
      <c r="F10" s="3"/>
      <c r="G10" s="9"/>
      <c r="H10" s="4"/>
      <c r="I10" s="4"/>
      <c r="J10" s="31" t="e">
        <f>I10/(5*H10)</f>
        <v>#DIV/0!</v>
      </c>
      <c r="K10" s="35">
        <f>IF(H10=0,0,I10/(5*H10))</f>
        <v>0</v>
      </c>
    </row>
    <row r="11" spans="1:13" ht="15.75" thickBot="1">
      <c r="A11" s="259"/>
      <c r="B11" s="264"/>
      <c r="C11" s="267"/>
      <c r="D11" s="267"/>
      <c r="E11" s="241"/>
      <c r="F11" s="10"/>
      <c r="G11" s="10"/>
      <c r="H11" s="6"/>
      <c r="I11" s="6"/>
      <c r="J11" s="32" t="e">
        <f>I11/(5*H11)</f>
        <v>#DIV/0!</v>
      </c>
      <c r="K11" s="33">
        <f>IF(H11=0,0,I11/(5*H11))</f>
        <v>0</v>
      </c>
    </row>
    <row r="12" spans="1:13" ht="25.5">
      <c r="A12" s="260"/>
      <c r="B12" s="265"/>
      <c r="C12" s="268" t="s">
        <v>87</v>
      </c>
      <c r="D12" s="257" t="s">
        <v>85</v>
      </c>
      <c r="E12" s="257" t="s">
        <v>70</v>
      </c>
      <c r="F12" s="3" t="s">
        <v>79</v>
      </c>
      <c r="G12" s="3" t="s">
        <v>81</v>
      </c>
      <c r="H12" s="11">
        <v>2</v>
      </c>
      <c r="I12" s="11">
        <v>100</v>
      </c>
      <c r="J12" s="36">
        <f>I12/(3*H12)</f>
        <v>16.666666666666668</v>
      </c>
      <c r="K12" s="35">
        <f>IF(H12=0,0,I12/(3*H12))</f>
        <v>16.666666666666668</v>
      </c>
    </row>
    <row r="13" spans="1:13">
      <c r="A13" s="260"/>
      <c r="B13" s="265"/>
      <c r="C13" s="268"/>
      <c r="D13" s="240"/>
      <c r="E13" s="240"/>
      <c r="F13" s="9"/>
      <c r="G13" s="9"/>
      <c r="H13" s="4"/>
      <c r="I13" s="4"/>
      <c r="J13" s="31" t="e">
        <f>I13/(3*H13)</f>
        <v>#DIV/0!</v>
      </c>
      <c r="K13" s="21">
        <f>IF(H13=0,0,I13/(3*H13))</f>
        <v>0</v>
      </c>
    </row>
    <row r="14" spans="1:13" ht="15.75" thickBot="1">
      <c r="A14" s="260"/>
      <c r="B14" s="265"/>
      <c r="C14" s="268"/>
      <c r="D14" s="241"/>
      <c r="E14" s="241"/>
      <c r="F14" s="10"/>
      <c r="G14" s="10"/>
      <c r="H14" s="6"/>
      <c r="I14" s="6"/>
      <c r="J14" s="32" t="e">
        <f>I14/(3*H14)</f>
        <v>#DIV/0!</v>
      </c>
      <c r="K14" s="33">
        <f>IF(H14=0,0,I14/(3*H14))</f>
        <v>0</v>
      </c>
    </row>
    <row r="15" spans="1:13" ht="25.5">
      <c r="A15" s="260"/>
      <c r="B15" s="265"/>
      <c r="C15" s="268"/>
      <c r="D15" s="240" t="s">
        <v>9</v>
      </c>
      <c r="E15" s="240" t="s">
        <v>71</v>
      </c>
      <c r="F15" s="3" t="s">
        <v>79</v>
      </c>
      <c r="G15" s="3" t="s">
        <v>81</v>
      </c>
      <c r="H15" s="11">
        <v>2</v>
      </c>
      <c r="I15" s="11">
        <v>1000</v>
      </c>
      <c r="J15" s="34">
        <f>I15/(7*H15)</f>
        <v>71.428571428571431</v>
      </c>
      <c r="K15" s="35">
        <f>IF(H15=0,0,I15/(7*H15))</f>
        <v>71.428571428571431</v>
      </c>
    </row>
    <row r="16" spans="1:13">
      <c r="A16" s="260"/>
      <c r="B16" s="265"/>
      <c r="C16" s="268"/>
      <c r="D16" s="240"/>
      <c r="E16" s="240"/>
      <c r="F16" s="9"/>
      <c r="G16" s="9"/>
      <c r="H16" s="4"/>
      <c r="I16" s="4"/>
      <c r="J16" s="31" t="e">
        <f>I16/(7*H16)</f>
        <v>#DIV/0!</v>
      </c>
      <c r="K16" s="35">
        <f>IF(H16=0,0,I16/(7*H16))</f>
        <v>0</v>
      </c>
    </row>
    <row r="17" spans="1:11" ht="15.75" thickBot="1">
      <c r="A17" s="260"/>
      <c r="B17" s="266"/>
      <c r="C17" s="267"/>
      <c r="D17" s="241"/>
      <c r="E17" s="241"/>
      <c r="F17" s="10"/>
      <c r="G17" s="10"/>
      <c r="H17" s="6"/>
      <c r="I17" s="6"/>
      <c r="J17" s="32" t="e">
        <f>I17/(7*H17)</f>
        <v>#DIV/0!</v>
      </c>
      <c r="K17" s="33">
        <f>IF(H17=0,0,I17/(7*H17))</f>
        <v>0</v>
      </c>
    </row>
    <row r="18" spans="1:11" ht="25.5">
      <c r="A18" s="260"/>
      <c r="B18" s="269" t="s">
        <v>10</v>
      </c>
      <c r="C18" s="257" t="s">
        <v>11</v>
      </c>
      <c r="D18" s="257"/>
      <c r="E18" s="257" t="s">
        <v>72</v>
      </c>
      <c r="F18" s="3" t="s">
        <v>79</v>
      </c>
      <c r="G18" s="3" t="s">
        <v>81</v>
      </c>
      <c r="H18" s="11">
        <v>2</v>
      </c>
      <c r="I18" s="11">
        <v>100</v>
      </c>
      <c r="J18" s="36">
        <f t="shared" ref="J18:J24" si="0">I18/(8*H18)</f>
        <v>6.25</v>
      </c>
      <c r="K18" s="37">
        <f t="shared" ref="K18:K24" si="1">IF(H18=0,0,I18/(8*H18))</f>
        <v>6.25</v>
      </c>
    </row>
    <row r="19" spans="1:11">
      <c r="A19" s="260"/>
      <c r="B19" s="265"/>
      <c r="C19" s="240"/>
      <c r="D19" s="240"/>
      <c r="E19" s="240"/>
      <c r="F19" s="9"/>
      <c r="G19" s="9"/>
      <c r="H19" s="4"/>
      <c r="I19" s="4"/>
      <c r="J19" s="31" t="e">
        <f t="shared" si="0"/>
        <v>#DIV/0!</v>
      </c>
      <c r="K19" s="35">
        <f t="shared" si="1"/>
        <v>0</v>
      </c>
    </row>
    <row r="20" spans="1:11">
      <c r="A20" s="260"/>
      <c r="B20" s="265"/>
      <c r="C20" s="240"/>
      <c r="D20" s="240"/>
      <c r="E20" s="240"/>
      <c r="F20" s="3"/>
      <c r="G20" s="9"/>
      <c r="H20" s="4"/>
      <c r="I20" s="4"/>
      <c r="J20" s="31" t="e">
        <f t="shared" si="0"/>
        <v>#DIV/0!</v>
      </c>
      <c r="K20" s="35">
        <f t="shared" si="1"/>
        <v>0</v>
      </c>
    </row>
    <row r="21" spans="1:11" ht="15.75" thickBot="1">
      <c r="A21" s="260"/>
      <c r="B21" s="265"/>
      <c r="C21" s="241"/>
      <c r="D21" s="241"/>
      <c r="E21" s="241"/>
      <c r="F21" s="10"/>
      <c r="G21" s="10"/>
      <c r="H21" s="6"/>
      <c r="I21" s="6"/>
      <c r="J21" s="32" t="e">
        <f t="shared" si="0"/>
        <v>#DIV/0!</v>
      </c>
      <c r="K21" s="33">
        <f t="shared" si="1"/>
        <v>0</v>
      </c>
    </row>
    <row r="22" spans="1:11" ht="25.5">
      <c r="A22" s="260"/>
      <c r="B22" s="265"/>
      <c r="C22" s="240" t="s">
        <v>86</v>
      </c>
      <c r="D22" s="240"/>
      <c r="E22" s="240" t="s">
        <v>72</v>
      </c>
      <c r="F22" s="3" t="s">
        <v>79</v>
      </c>
      <c r="G22" s="3" t="s">
        <v>81</v>
      </c>
      <c r="H22" s="11">
        <v>2</v>
      </c>
      <c r="I22" s="11">
        <v>100</v>
      </c>
      <c r="J22" s="34">
        <f t="shared" si="0"/>
        <v>6.25</v>
      </c>
      <c r="K22" s="35">
        <f t="shared" si="1"/>
        <v>6.25</v>
      </c>
    </row>
    <row r="23" spans="1:11">
      <c r="A23" s="260"/>
      <c r="B23" s="265"/>
      <c r="C23" s="240"/>
      <c r="D23" s="240"/>
      <c r="E23" s="240"/>
      <c r="F23" s="9"/>
      <c r="G23" s="9"/>
      <c r="H23" s="4"/>
      <c r="I23" s="4"/>
      <c r="J23" s="31" t="e">
        <f t="shared" si="0"/>
        <v>#DIV/0!</v>
      </c>
      <c r="K23" s="21">
        <f t="shared" si="1"/>
        <v>0</v>
      </c>
    </row>
    <row r="24" spans="1:11" ht="15.75" thickBot="1">
      <c r="A24" s="260"/>
      <c r="B24" s="266"/>
      <c r="C24" s="241"/>
      <c r="D24" s="241"/>
      <c r="E24" s="241"/>
      <c r="F24" s="10"/>
      <c r="G24" s="10"/>
      <c r="H24" s="6"/>
      <c r="I24" s="6"/>
      <c r="J24" s="32" t="e">
        <f t="shared" si="0"/>
        <v>#DIV/0!</v>
      </c>
      <c r="K24" s="33">
        <f t="shared" si="1"/>
        <v>0</v>
      </c>
    </row>
    <row r="25" spans="1:11" ht="67.900000000000006" customHeight="1">
      <c r="A25" s="261"/>
      <c r="B25" s="257" t="s">
        <v>12</v>
      </c>
      <c r="C25" s="30"/>
      <c r="D25" s="30"/>
      <c r="E25" s="30"/>
      <c r="F25" s="248" t="s">
        <v>77</v>
      </c>
      <c r="G25" s="249"/>
      <c r="H25" s="248" t="s">
        <v>95</v>
      </c>
      <c r="I25" s="249"/>
      <c r="J25" s="38"/>
      <c r="K25" s="39"/>
    </row>
    <row r="26" spans="1:11" ht="36.6" customHeight="1">
      <c r="A26" s="261"/>
      <c r="B26" s="240"/>
      <c r="C26" s="240" t="s">
        <v>13</v>
      </c>
      <c r="D26" s="240"/>
      <c r="E26" s="240">
        <v>15</v>
      </c>
      <c r="F26" s="246"/>
      <c r="G26" s="247"/>
      <c r="H26" s="252">
        <v>1</v>
      </c>
      <c r="I26" s="253"/>
      <c r="J26" s="40">
        <f>15</f>
        <v>15</v>
      </c>
      <c r="K26" s="41">
        <f>IF(H26=0,0,15)</f>
        <v>15</v>
      </c>
    </row>
    <row r="27" spans="1:11" ht="38.450000000000003" customHeight="1">
      <c r="A27" s="261"/>
      <c r="B27" s="240"/>
      <c r="C27" s="240"/>
      <c r="D27" s="240"/>
      <c r="E27" s="240"/>
      <c r="F27" s="246"/>
      <c r="G27" s="247"/>
      <c r="H27" s="252"/>
      <c r="I27" s="253"/>
      <c r="J27" s="40">
        <f>15</f>
        <v>15</v>
      </c>
      <c r="K27" s="41">
        <f>IF(H27=0,0,15)</f>
        <v>0</v>
      </c>
    </row>
    <row r="28" spans="1:11" ht="42.6" customHeight="1">
      <c r="A28" s="261"/>
      <c r="B28" s="240"/>
      <c r="C28" s="240"/>
      <c r="D28" s="240"/>
      <c r="E28" s="240"/>
      <c r="F28" s="246"/>
      <c r="G28" s="247"/>
      <c r="H28" s="252"/>
      <c r="I28" s="253"/>
      <c r="J28" s="40">
        <f>15</f>
        <v>15</v>
      </c>
      <c r="K28" s="41">
        <f>IF(H28=0,0,15)</f>
        <v>0</v>
      </c>
    </row>
    <row r="29" spans="1:11" ht="45" customHeight="1" thickBot="1">
      <c r="A29" s="262"/>
      <c r="B29" s="256"/>
      <c r="C29" s="256"/>
      <c r="D29" s="256"/>
      <c r="E29" s="256"/>
      <c r="F29" s="250"/>
      <c r="G29" s="251"/>
      <c r="H29" s="254"/>
      <c r="I29" s="255"/>
      <c r="J29" s="42">
        <f>15</f>
        <v>15</v>
      </c>
      <c r="K29" s="43">
        <f>IF(H29=0,0,15)</f>
        <v>0</v>
      </c>
    </row>
    <row r="30" spans="1:11" ht="19.5" thickTop="1" thickBot="1">
      <c r="H30" s="243" t="s">
        <v>69</v>
      </c>
      <c r="I30" s="244"/>
      <c r="J30" s="245"/>
      <c r="K30" s="44">
        <f>SUM(K3:K29)</f>
        <v>185.5952380952381</v>
      </c>
    </row>
    <row r="32" spans="1:11" ht="15.75">
      <c r="G32" s="242" t="s">
        <v>82</v>
      </c>
      <c r="H32" s="242"/>
      <c r="I32" s="242"/>
      <c r="J32" s="242"/>
      <c r="K32" s="45">
        <v>50</v>
      </c>
    </row>
    <row r="33" spans="6:11" ht="15.75">
      <c r="F33" s="13"/>
      <c r="G33" s="242" t="s">
        <v>83</v>
      </c>
      <c r="H33" s="242"/>
      <c r="I33" s="242"/>
      <c r="J33" s="242"/>
      <c r="K33" s="45">
        <v>100</v>
      </c>
    </row>
  </sheetData>
  <sheetProtection insertRows="0" sort="0"/>
  <mergeCells count="36">
    <mergeCell ref="E7:E11"/>
    <mergeCell ref="D7:D11"/>
    <mergeCell ref="E3:E6"/>
    <mergeCell ref="D12:D14"/>
    <mergeCell ref="D3:D6"/>
    <mergeCell ref="E12:E14"/>
    <mergeCell ref="A3:A29"/>
    <mergeCell ref="B3:B17"/>
    <mergeCell ref="C3:C11"/>
    <mergeCell ref="C12:C17"/>
    <mergeCell ref="B18:B24"/>
    <mergeCell ref="C22:C24"/>
    <mergeCell ref="B25:B29"/>
    <mergeCell ref="C18:C21"/>
    <mergeCell ref="C26:C29"/>
    <mergeCell ref="E22:E24"/>
    <mergeCell ref="D26:D29"/>
    <mergeCell ref="E26:E29"/>
    <mergeCell ref="D18:D21"/>
    <mergeCell ref="E18:E21"/>
    <mergeCell ref="D15:D17"/>
    <mergeCell ref="E15:E17"/>
    <mergeCell ref="G32:J32"/>
    <mergeCell ref="G33:J33"/>
    <mergeCell ref="H30:J30"/>
    <mergeCell ref="F26:G26"/>
    <mergeCell ref="F25:G25"/>
    <mergeCell ref="F27:G27"/>
    <mergeCell ref="F28:G28"/>
    <mergeCell ref="F29:G29"/>
    <mergeCell ref="H26:I26"/>
    <mergeCell ref="H27:I27"/>
    <mergeCell ref="H28:I28"/>
    <mergeCell ref="H29:I29"/>
    <mergeCell ref="H25:I25"/>
    <mergeCell ref="D22:D24"/>
  </mergeCells>
  <pageMargins left="0.31496062992125984" right="0.31496062992125984" top="0.74803149606299213" bottom="0.74803149606299213" header="0.31496062992125984" footer="0.31496062992125984"/>
  <pageSetup paperSize="256" fitToHeight="0"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sheetPr codeName="Sheet3"/>
  <dimension ref="A1:O111"/>
  <sheetViews>
    <sheetView zoomScale="90" zoomScaleNormal="90" workbookViewId="0">
      <selection sqref="A1:XFD1048576"/>
    </sheetView>
  </sheetViews>
  <sheetFormatPr defaultColWidth="8.85546875" defaultRowHeight="12.75"/>
  <cols>
    <col min="1" max="1" width="4" style="48" customWidth="1"/>
    <col min="2" max="2" width="11.28515625" style="48" customWidth="1"/>
    <col min="3" max="3" width="13.5703125" style="48" customWidth="1"/>
    <col min="4" max="4" width="9.5703125" style="48" customWidth="1"/>
    <col min="5" max="5" width="12.28515625" style="48" customWidth="1"/>
    <col min="6" max="6" width="37.42578125" style="47" customWidth="1"/>
    <col min="7" max="7" width="7.42578125" style="47" customWidth="1"/>
    <col min="8" max="8" width="6.28515625" style="47" customWidth="1"/>
    <col min="9" max="9" width="13.140625" style="47" customWidth="1"/>
    <col min="10" max="10" width="9.140625" style="12" customWidth="1"/>
    <col min="11" max="11" width="9.5703125" style="48" bestFit="1" customWidth="1"/>
    <col min="12" max="16384" width="8.85546875" style="48"/>
  </cols>
  <sheetData>
    <row r="1" spans="1:11" ht="12.75" customHeight="1" thickTop="1" thickBot="1">
      <c r="A1" s="278"/>
      <c r="B1" s="278"/>
      <c r="C1" s="278"/>
      <c r="D1" s="278"/>
      <c r="E1" s="279"/>
      <c r="F1" s="46"/>
    </row>
    <row r="2" spans="1:11" ht="109.5" thickBot="1">
      <c r="A2" s="15" t="s">
        <v>0</v>
      </c>
      <c r="B2" s="89" t="s">
        <v>1</v>
      </c>
      <c r="C2" s="89" t="s">
        <v>2</v>
      </c>
      <c r="D2" s="89" t="s">
        <v>3</v>
      </c>
      <c r="E2" s="90" t="s">
        <v>4</v>
      </c>
      <c r="F2" s="91" t="s">
        <v>64</v>
      </c>
      <c r="G2" s="91" t="s">
        <v>68</v>
      </c>
      <c r="H2" s="91" t="s">
        <v>88</v>
      </c>
      <c r="I2" s="91" t="s">
        <v>89</v>
      </c>
      <c r="J2" s="92" t="s">
        <v>67</v>
      </c>
      <c r="K2" s="93" t="s">
        <v>76</v>
      </c>
    </row>
    <row r="3" spans="1:11" ht="13.5" thickBot="1">
      <c r="A3" s="94">
        <v>1</v>
      </c>
      <c r="B3" s="95">
        <v>2</v>
      </c>
      <c r="C3" s="95">
        <v>3</v>
      </c>
      <c r="D3" s="95">
        <v>4</v>
      </c>
      <c r="E3" s="96">
        <v>5</v>
      </c>
      <c r="F3" s="97"/>
      <c r="G3" s="97"/>
      <c r="H3" s="97"/>
      <c r="I3" s="97"/>
      <c r="J3" s="98"/>
      <c r="K3" s="99"/>
    </row>
    <row r="4" spans="1:11" ht="26.25" thickTop="1">
      <c r="A4" s="296" t="s">
        <v>14</v>
      </c>
      <c r="B4" s="290" t="s">
        <v>126</v>
      </c>
      <c r="C4" s="280" t="s">
        <v>90</v>
      </c>
      <c r="D4" s="280"/>
      <c r="E4" s="280" t="s">
        <v>15</v>
      </c>
      <c r="F4" s="49" t="s">
        <v>94</v>
      </c>
      <c r="G4" s="50">
        <v>0.78</v>
      </c>
      <c r="H4" s="51">
        <v>2</v>
      </c>
      <c r="I4" s="51">
        <v>2</v>
      </c>
      <c r="J4" s="104">
        <f>I4*(25+20*G4)/H4</f>
        <v>40.6</v>
      </c>
      <c r="K4" s="35">
        <f>IF(H4=0,0,I4*(25+20*G4)/H4)</f>
        <v>40.6</v>
      </c>
    </row>
    <row r="5" spans="1:11" ht="15">
      <c r="A5" s="297"/>
      <c r="B5" s="281"/>
      <c r="C5" s="281"/>
      <c r="D5" s="281"/>
      <c r="E5" s="281"/>
      <c r="F5" s="52"/>
      <c r="G5" s="53"/>
      <c r="H5" s="54"/>
      <c r="I5" s="54"/>
      <c r="J5" s="105" t="e">
        <f t="shared" ref="J5:J19" si="0">I5*(25+20*G5)/H5</f>
        <v>#DIV/0!</v>
      </c>
      <c r="K5" s="21">
        <f t="shared" ref="K5:K19" si="1">IF(H5=0,0,I5*(25+20*G5)/H5)</f>
        <v>0</v>
      </c>
    </row>
    <row r="6" spans="1:11" ht="15">
      <c r="A6" s="297"/>
      <c r="B6" s="281"/>
      <c r="C6" s="281"/>
      <c r="D6" s="281"/>
      <c r="E6" s="281"/>
      <c r="F6" s="49"/>
      <c r="G6" s="50"/>
      <c r="H6" s="54"/>
      <c r="I6" s="51"/>
      <c r="J6" s="105" t="e">
        <f t="shared" si="0"/>
        <v>#DIV/0!</v>
      </c>
      <c r="K6" s="21">
        <f t="shared" si="1"/>
        <v>0</v>
      </c>
    </row>
    <row r="7" spans="1:11" ht="15">
      <c r="A7" s="297"/>
      <c r="B7" s="281"/>
      <c r="C7" s="281"/>
      <c r="D7" s="281"/>
      <c r="E7" s="281"/>
      <c r="F7" s="49"/>
      <c r="G7" s="53"/>
      <c r="H7" s="54"/>
      <c r="I7" s="54"/>
      <c r="J7" s="105" t="e">
        <f t="shared" si="0"/>
        <v>#DIV/0!</v>
      </c>
      <c r="K7" s="21">
        <f t="shared" si="1"/>
        <v>0</v>
      </c>
    </row>
    <row r="8" spans="1:11" ht="15">
      <c r="A8" s="297"/>
      <c r="B8" s="281"/>
      <c r="C8" s="281"/>
      <c r="D8" s="281"/>
      <c r="E8" s="281"/>
      <c r="F8" s="49"/>
      <c r="G8" s="53"/>
      <c r="H8" s="54"/>
      <c r="I8" s="54"/>
      <c r="J8" s="105" t="e">
        <f t="shared" si="0"/>
        <v>#DIV/0!</v>
      </c>
      <c r="K8" s="21">
        <f t="shared" si="1"/>
        <v>0</v>
      </c>
    </row>
    <row r="9" spans="1:11" ht="15">
      <c r="A9" s="297"/>
      <c r="B9" s="281"/>
      <c r="C9" s="281"/>
      <c r="D9" s="281"/>
      <c r="E9" s="281"/>
      <c r="F9" s="52"/>
      <c r="G9" s="53"/>
      <c r="H9" s="54"/>
      <c r="I9" s="54"/>
      <c r="J9" s="105" t="e">
        <f t="shared" si="0"/>
        <v>#DIV/0!</v>
      </c>
      <c r="K9" s="21">
        <f t="shared" si="1"/>
        <v>0</v>
      </c>
    </row>
    <row r="10" spans="1:11" ht="15">
      <c r="A10" s="297"/>
      <c r="B10" s="281"/>
      <c r="C10" s="281"/>
      <c r="D10" s="281"/>
      <c r="E10" s="281"/>
      <c r="F10" s="52"/>
      <c r="G10" s="53"/>
      <c r="H10" s="54"/>
      <c r="I10" s="54"/>
      <c r="J10" s="105" t="e">
        <f t="shared" si="0"/>
        <v>#DIV/0!</v>
      </c>
      <c r="K10" s="21">
        <f t="shared" si="1"/>
        <v>0</v>
      </c>
    </row>
    <row r="11" spans="1:11" ht="15">
      <c r="A11" s="297"/>
      <c r="B11" s="281"/>
      <c r="C11" s="281"/>
      <c r="D11" s="281"/>
      <c r="E11" s="281"/>
      <c r="F11" s="55"/>
      <c r="G11" s="53"/>
      <c r="H11" s="54"/>
      <c r="I11" s="54"/>
      <c r="J11" s="105" t="e">
        <f t="shared" si="0"/>
        <v>#DIV/0!</v>
      </c>
      <c r="K11" s="21">
        <f t="shared" si="1"/>
        <v>0</v>
      </c>
    </row>
    <row r="12" spans="1:11" ht="15">
      <c r="A12" s="297"/>
      <c r="B12" s="281"/>
      <c r="C12" s="281"/>
      <c r="D12" s="281"/>
      <c r="E12" s="281"/>
      <c r="F12" s="52"/>
      <c r="G12" s="53"/>
      <c r="H12" s="54"/>
      <c r="I12" s="54"/>
      <c r="J12" s="105" t="e">
        <f t="shared" si="0"/>
        <v>#DIV/0!</v>
      </c>
      <c r="K12" s="21">
        <f t="shared" si="1"/>
        <v>0</v>
      </c>
    </row>
    <row r="13" spans="1:11" ht="15">
      <c r="A13" s="297"/>
      <c r="B13" s="281"/>
      <c r="C13" s="281"/>
      <c r="D13" s="281"/>
      <c r="E13" s="281"/>
      <c r="F13" s="52"/>
      <c r="G13" s="53"/>
      <c r="H13" s="54"/>
      <c r="I13" s="54"/>
      <c r="J13" s="105" t="e">
        <f t="shared" si="0"/>
        <v>#DIV/0!</v>
      </c>
      <c r="K13" s="21">
        <f t="shared" si="1"/>
        <v>0</v>
      </c>
    </row>
    <row r="14" spans="1:11" ht="15">
      <c r="A14" s="297"/>
      <c r="B14" s="281"/>
      <c r="C14" s="281"/>
      <c r="D14" s="281"/>
      <c r="E14" s="281"/>
      <c r="F14" s="52"/>
      <c r="G14" s="53"/>
      <c r="H14" s="54"/>
      <c r="I14" s="54"/>
      <c r="J14" s="105" t="e">
        <f t="shared" si="0"/>
        <v>#DIV/0!</v>
      </c>
      <c r="K14" s="21">
        <f t="shared" si="1"/>
        <v>0</v>
      </c>
    </row>
    <row r="15" spans="1:11" ht="15">
      <c r="A15" s="297"/>
      <c r="B15" s="281"/>
      <c r="C15" s="281"/>
      <c r="D15" s="281"/>
      <c r="E15" s="281"/>
      <c r="F15" s="52"/>
      <c r="G15" s="53"/>
      <c r="H15" s="54"/>
      <c r="I15" s="54"/>
      <c r="J15" s="105" t="e">
        <f t="shared" si="0"/>
        <v>#DIV/0!</v>
      </c>
      <c r="K15" s="21">
        <f t="shared" si="1"/>
        <v>0</v>
      </c>
    </row>
    <row r="16" spans="1:11" ht="15">
      <c r="A16" s="297"/>
      <c r="B16" s="281"/>
      <c r="C16" s="281"/>
      <c r="D16" s="281"/>
      <c r="E16" s="281"/>
      <c r="F16" s="52"/>
      <c r="G16" s="53"/>
      <c r="H16" s="54"/>
      <c r="I16" s="54"/>
      <c r="J16" s="105" t="e">
        <f t="shared" si="0"/>
        <v>#DIV/0!</v>
      </c>
      <c r="K16" s="21">
        <f t="shared" si="1"/>
        <v>0</v>
      </c>
    </row>
    <row r="17" spans="1:11" ht="12" customHeight="1">
      <c r="A17" s="297"/>
      <c r="B17" s="281"/>
      <c r="C17" s="281"/>
      <c r="D17" s="281"/>
      <c r="E17" s="281"/>
      <c r="F17" s="52"/>
      <c r="G17" s="53"/>
      <c r="H17" s="54"/>
      <c r="I17" s="54"/>
      <c r="J17" s="105" t="e">
        <f t="shared" si="0"/>
        <v>#DIV/0!</v>
      </c>
      <c r="K17" s="21">
        <f t="shared" si="1"/>
        <v>0</v>
      </c>
    </row>
    <row r="18" spans="1:11" ht="15">
      <c r="A18" s="297"/>
      <c r="B18" s="281"/>
      <c r="C18" s="281"/>
      <c r="D18" s="281"/>
      <c r="E18" s="281"/>
      <c r="F18" s="52"/>
      <c r="G18" s="53"/>
      <c r="H18" s="54"/>
      <c r="I18" s="54"/>
      <c r="J18" s="105" t="e">
        <f t="shared" si="0"/>
        <v>#DIV/0!</v>
      </c>
      <c r="K18" s="21">
        <f t="shared" si="1"/>
        <v>0</v>
      </c>
    </row>
    <row r="19" spans="1:11" ht="15.75" thickBot="1">
      <c r="A19" s="297"/>
      <c r="B19" s="282"/>
      <c r="C19" s="282"/>
      <c r="D19" s="282"/>
      <c r="E19" s="282"/>
      <c r="F19" s="56"/>
      <c r="G19" s="57"/>
      <c r="H19" s="58"/>
      <c r="I19" s="58"/>
      <c r="J19" s="106" t="e">
        <f t="shared" si="0"/>
        <v>#DIV/0!</v>
      </c>
      <c r="K19" s="33">
        <f t="shared" si="1"/>
        <v>0</v>
      </c>
    </row>
    <row r="20" spans="1:11" ht="25.5">
      <c r="A20" s="297"/>
      <c r="B20" s="294" t="s">
        <v>128</v>
      </c>
      <c r="C20" s="280" t="s">
        <v>97</v>
      </c>
      <c r="D20" s="280"/>
      <c r="E20" s="280" t="s">
        <v>96</v>
      </c>
      <c r="F20" s="59" t="s">
        <v>94</v>
      </c>
      <c r="G20" s="60"/>
      <c r="H20" s="61">
        <v>2</v>
      </c>
      <c r="I20" s="61">
        <v>2</v>
      </c>
      <c r="J20" s="107">
        <f>I20*15/H20</f>
        <v>15</v>
      </c>
      <c r="K20" s="37">
        <f>IF(H20=0,0,I20*15/H20)</f>
        <v>15</v>
      </c>
    </row>
    <row r="21" spans="1:11" ht="15">
      <c r="A21" s="297"/>
      <c r="B21" s="283"/>
      <c r="C21" s="281"/>
      <c r="D21" s="281"/>
      <c r="E21" s="281"/>
      <c r="F21" s="49"/>
      <c r="G21" s="62"/>
      <c r="H21" s="63"/>
      <c r="I21" s="63"/>
      <c r="J21" s="105" t="e">
        <f>I21*15/H21</f>
        <v>#DIV/0!</v>
      </c>
      <c r="K21" s="21">
        <f>IF(H21=0,0,I21*15/H21)</f>
        <v>0</v>
      </c>
    </row>
    <row r="22" spans="1:11" ht="15">
      <c r="A22" s="297"/>
      <c r="B22" s="283"/>
      <c r="C22" s="281"/>
      <c r="D22" s="281"/>
      <c r="E22" s="281"/>
      <c r="F22" s="49"/>
      <c r="G22" s="62"/>
      <c r="H22" s="63"/>
      <c r="I22" s="63"/>
      <c r="J22" s="105" t="e">
        <f t="shared" ref="J22:J72" si="2">I22*15/H22</f>
        <v>#DIV/0!</v>
      </c>
      <c r="K22" s="21">
        <f t="shared" ref="K22:K72" si="3">IF(H22=0,0,I22*15/H22)</f>
        <v>0</v>
      </c>
    </row>
    <row r="23" spans="1:11" ht="15">
      <c r="A23" s="297"/>
      <c r="B23" s="283"/>
      <c r="C23" s="281"/>
      <c r="D23" s="281"/>
      <c r="E23" s="281"/>
      <c r="F23" s="49"/>
      <c r="G23" s="62"/>
      <c r="H23" s="63"/>
      <c r="I23" s="63"/>
      <c r="J23" s="105" t="e">
        <f t="shared" si="2"/>
        <v>#DIV/0!</v>
      </c>
      <c r="K23" s="21">
        <f t="shared" si="3"/>
        <v>0</v>
      </c>
    </row>
    <row r="24" spans="1:11" ht="15">
      <c r="A24" s="297"/>
      <c r="B24" s="283"/>
      <c r="C24" s="281"/>
      <c r="D24" s="281"/>
      <c r="E24" s="281"/>
      <c r="F24" s="49"/>
      <c r="G24" s="62"/>
      <c r="H24" s="63"/>
      <c r="I24" s="63"/>
      <c r="J24" s="105" t="e">
        <f t="shared" si="2"/>
        <v>#DIV/0!</v>
      </c>
      <c r="K24" s="21">
        <f t="shared" si="3"/>
        <v>0</v>
      </c>
    </row>
    <row r="25" spans="1:11" ht="15">
      <c r="A25" s="297"/>
      <c r="B25" s="283"/>
      <c r="C25" s="281"/>
      <c r="D25" s="281"/>
      <c r="E25" s="281"/>
      <c r="F25" s="49"/>
      <c r="G25" s="62"/>
      <c r="H25" s="63"/>
      <c r="I25" s="63"/>
      <c r="J25" s="105" t="e">
        <f t="shared" si="2"/>
        <v>#DIV/0!</v>
      </c>
      <c r="K25" s="21">
        <f t="shared" si="3"/>
        <v>0</v>
      </c>
    </row>
    <row r="26" spans="1:11" ht="15">
      <c r="A26" s="297"/>
      <c r="B26" s="283"/>
      <c r="C26" s="281"/>
      <c r="D26" s="281"/>
      <c r="E26" s="281"/>
      <c r="F26" s="49"/>
      <c r="G26" s="62"/>
      <c r="H26" s="63"/>
      <c r="I26" s="63"/>
      <c r="J26" s="105" t="e">
        <f t="shared" si="2"/>
        <v>#DIV/0!</v>
      </c>
      <c r="K26" s="21">
        <f t="shared" si="3"/>
        <v>0</v>
      </c>
    </row>
    <row r="27" spans="1:11" ht="15">
      <c r="A27" s="297"/>
      <c r="B27" s="283"/>
      <c r="C27" s="281"/>
      <c r="D27" s="281"/>
      <c r="E27" s="281"/>
      <c r="F27" s="49"/>
      <c r="G27" s="62"/>
      <c r="H27" s="63"/>
      <c r="I27" s="63"/>
      <c r="J27" s="105" t="e">
        <f t="shared" si="2"/>
        <v>#DIV/0!</v>
      </c>
      <c r="K27" s="21">
        <f t="shared" si="3"/>
        <v>0</v>
      </c>
    </row>
    <row r="28" spans="1:11" ht="15">
      <c r="A28" s="297"/>
      <c r="B28" s="283"/>
      <c r="C28" s="281"/>
      <c r="D28" s="281"/>
      <c r="E28" s="281"/>
      <c r="F28" s="49"/>
      <c r="G28" s="62"/>
      <c r="H28" s="63"/>
      <c r="I28" s="63"/>
      <c r="J28" s="105" t="e">
        <f t="shared" si="2"/>
        <v>#DIV/0!</v>
      </c>
      <c r="K28" s="21">
        <f t="shared" si="3"/>
        <v>0</v>
      </c>
    </row>
    <row r="29" spans="1:11" ht="15">
      <c r="A29" s="297"/>
      <c r="B29" s="283"/>
      <c r="C29" s="281"/>
      <c r="D29" s="281"/>
      <c r="E29" s="281"/>
      <c r="F29" s="49"/>
      <c r="G29" s="62"/>
      <c r="H29" s="63"/>
      <c r="I29" s="63"/>
      <c r="J29" s="105" t="e">
        <f t="shared" si="2"/>
        <v>#DIV/0!</v>
      </c>
      <c r="K29" s="21">
        <f t="shared" si="3"/>
        <v>0</v>
      </c>
    </row>
    <row r="30" spans="1:11" ht="15">
      <c r="A30" s="297"/>
      <c r="B30" s="283"/>
      <c r="C30" s="281"/>
      <c r="D30" s="281"/>
      <c r="E30" s="281"/>
      <c r="F30" s="49"/>
      <c r="G30" s="62"/>
      <c r="H30" s="63"/>
      <c r="I30" s="63"/>
      <c r="J30" s="105" t="e">
        <f t="shared" si="2"/>
        <v>#DIV/0!</v>
      </c>
      <c r="K30" s="21">
        <f t="shared" si="3"/>
        <v>0</v>
      </c>
    </row>
    <row r="31" spans="1:11" ht="15">
      <c r="A31" s="297"/>
      <c r="B31" s="283"/>
      <c r="C31" s="281"/>
      <c r="D31" s="281"/>
      <c r="E31" s="281"/>
      <c r="F31" s="49"/>
      <c r="G31" s="62"/>
      <c r="H31" s="63"/>
      <c r="I31" s="63"/>
      <c r="J31" s="105" t="e">
        <f t="shared" si="2"/>
        <v>#DIV/0!</v>
      </c>
      <c r="K31" s="21">
        <f t="shared" si="3"/>
        <v>0</v>
      </c>
    </row>
    <row r="32" spans="1:11" ht="15">
      <c r="A32" s="297"/>
      <c r="B32" s="283"/>
      <c r="C32" s="281"/>
      <c r="D32" s="281"/>
      <c r="E32" s="281"/>
      <c r="F32" s="49"/>
      <c r="G32" s="62"/>
      <c r="H32" s="63"/>
      <c r="I32" s="63"/>
      <c r="J32" s="105" t="e">
        <f t="shared" si="2"/>
        <v>#DIV/0!</v>
      </c>
      <c r="K32" s="21">
        <f t="shared" si="3"/>
        <v>0</v>
      </c>
    </row>
    <row r="33" spans="1:11" ht="15">
      <c r="A33" s="297"/>
      <c r="B33" s="283"/>
      <c r="C33" s="281"/>
      <c r="D33" s="281"/>
      <c r="E33" s="281"/>
      <c r="F33" s="49"/>
      <c r="G33" s="62"/>
      <c r="H33" s="63"/>
      <c r="I33" s="63"/>
      <c r="J33" s="105" t="e">
        <f t="shared" si="2"/>
        <v>#DIV/0!</v>
      </c>
      <c r="K33" s="21">
        <f t="shared" si="3"/>
        <v>0</v>
      </c>
    </row>
    <row r="34" spans="1:11" ht="15">
      <c r="A34" s="297"/>
      <c r="B34" s="283"/>
      <c r="C34" s="281"/>
      <c r="D34" s="281"/>
      <c r="E34" s="281"/>
      <c r="F34" s="49"/>
      <c r="G34" s="62"/>
      <c r="H34" s="63"/>
      <c r="I34" s="63"/>
      <c r="J34" s="105" t="e">
        <f t="shared" si="2"/>
        <v>#DIV/0!</v>
      </c>
      <c r="K34" s="21">
        <f t="shared" si="3"/>
        <v>0</v>
      </c>
    </row>
    <row r="35" spans="1:11" ht="15">
      <c r="A35" s="297"/>
      <c r="B35" s="283"/>
      <c r="C35" s="281"/>
      <c r="D35" s="281"/>
      <c r="E35" s="281"/>
      <c r="F35" s="49"/>
      <c r="G35" s="62"/>
      <c r="H35" s="63"/>
      <c r="I35" s="63"/>
      <c r="J35" s="105" t="e">
        <f t="shared" si="2"/>
        <v>#DIV/0!</v>
      </c>
      <c r="K35" s="21">
        <f t="shared" si="3"/>
        <v>0</v>
      </c>
    </row>
    <row r="36" spans="1:11" ht="15">
      <c r="A36" s="297"/>
      <c r="B36" s="283"/>
      <c r="C36" s="281"/>
      <c r="D36" s="281"/>
      <c r="E36" s="281"/>
      <c r="F36" s="49"/>
      <c r="G36" s="62"/>
      <c r="H36" s="63"/>
      <c r="I36" s="63"/>
      <c r="J36" s="105" t="e">
        <f t="shared" si="2"/>
        <v>#DIV/0!</v>
      </c>
      <c r="K36" s="21">
        <f t="shared" si="3"/>
        <v>0</v>
      </c>
    </row>
    <row r="37" spans="1:11" ht="15">
      <c r="A37" s="297"/>
      <c r="B37" s="283"/>
      <c r="C37" s="281"/>
      <c r="D37" s="281"/>
      <c r="E37" s="281"/>
      <c r="F37" s="49"/>
      <c r="G37" s="62"/>
      <c r="H37" s="63"/>
      <c r="I37" s="63"/>
      <c r="J37" s="105" t="e">
        <f t="shared" si="2"/>
        <v>#DIV/0!</v>
      </c>
      <c r="K37" s="21">
        <f t="shared" si="3"/>
        <v>0</v>
      </c>
    </row>
    <row r="38" spans="1:11" ht="15">
      <c r="A38" s="297"/>
      <c r="B38" s="283"/>
      <c r="C38" s="281"/>
      <c r="D38" s="281"/>
      <c r="E38" s="281"/>
      <c r="F38" s="49"/>
      <c r="G38" s="62"/>
      <c r="H38" s="63"/>
      <c r="I38" s="63"/>
      <c r="J38" s="105" t="e">
        <f t="shared" si="2"/>
        <v>#DIV/0!</v>
      </c>
      <c r="K38" s="21">
        <f t="shared" si="3"/>
        <v>0</v>
      </c>
    </row>
    <row r="39" spans="1:11" ht="15">
      <c r="A39" s="297"/>
      <c r="B39" s="283"/>
      <c r="C39" s="281"/>
      <c r="D39" s="281"/>
      <c r="E39" s="281"/>
      <c r="F39" s="49"/>
      <c r="G39" s="62"/>
      <c r="H39" s="63"/>
      <c r="I39" s="63"/>
      <c r="J39" s="105" t="e">
        <f t="shared" si="2"/>
        <v>#DIV/0!</v>
      </c>
      <c r="K39" s="21">
        <f t="shared" si="3"/>
        <v>0</v>
      </c>
    </row>
    <row r="40" spans="1:11" ht="15">
      <c r="A40" s="297"/>
      <c r="B40" s="283"/>
      <c r="C40" s="281"/>
      <c r="D40" s="281"/>
      <c r="E40" s="281"/>
      <c r="F40" s="49"/>
      <c r="G40" s="62"/>
      <c r="H40" s="63"/>
      <c r="I40" s="63"/>
      <c r="J40" s="105" t="e">
        <f t="shared" si="2"/>
        <v>#DIV/0!</v>
      </c>
      <c r="K40" s="21">
        <f t="shared" si="3"/>
        <v>0</v>
      </c>
    </row>
    <row r="41" spans="1:11" ht="15">
      <c r="A41" s="297"/>
      <c r="B41" s="283"/>
      <c r="C41" s="281"/>
      <c r="D41" s="281"/>
      <c r="E41" s="281"/>
      <c r="F41" s="49"/>
      <c r="G41" s="62"/>
      <c r="H41" s="63"/>
      <c r="I41" s="63"/>
      <c r="J41" s="105" t="e">
        <f t="shared" si="2"/>
        <v>#DIV/0!</v>
      </c>
      <c r="K41" s="21">
        <f t="shared" si="3"/>
        <v>0</v>
      </c>
    </row>
    <row r="42" spans="1:11" ht="15">
      <c r="A42" s="297"/>
      <c r="B42" s="283"/>
      <c r="C42" s="281"/>
      <c r="D42" s="281"/>
      <c r="E42" s="281"/>
      <c r="F42" s="49"/>
      <c r="G42" s="62"/>
      <c r="H42" s="63"/>
      <c r="I42" s="63"/>
      <c r="J42" s="105" t="e">
        <f t="shared" si="2"/>
        <v>#DIV/0!</v>
      </c>
      <c r="K42" s="21">
        <f t="shared" si="3"/>
        <v>0</v>
      </c>
    </row>
    <row r="43" spans="1:11" ht="15">
      <c r="A43" s="297"/>
      <c r="B43" s="283"/>
      <c r="C43" s="281"/>
      <c r="D43" s="281"/>
      <c r="E43" s="281"/>
      <c r="F43" s="49"/>
      <c r="G43" s="62"/>
      <c r="H43" s="63"/>
      <c r="I43" s="63"/>
      <c r="J43" s="105" t="e">
        <f t="shared" si="2"/>
        <v>#DIV/0!</v>
      </c>
      <c r="K43" s="21">
        <f t="shared" si="3"/>
        <v>0</v>
      </c>
    </row>
    <row r="44" spans="1:11" ht="15">
      <c r="A44" s="297"/>
      <c r="B44" s="283"/>
      <c r="C44" s="281"/>
      <c r="D44" s="281"/>
      <c r="E44" s="281"/>
      <c r="F44" s="49"/>
      <c r="G44" s="62"/>
      <c r="H44" s="63"/>
      <c r="I44" s="63"/>
      <c r="J44" s="105" t="e">
        <f t="shared" si="2"/>
        <v>#DIV/0!</v>
      </c>
      <c r="K44" s="21">
        <f t="shared" si="3"/>
        <v>0</v>
      </c>
    </row>
    <row r="45" spans="1:11" ht="15">
      <c r="A45" s="297"/>
      <c r="B45" s="283"/>
      <c r="C45" s="281"/>
      <c r="D45" s="281"/>
      <c r="E45" s="281"/>
      <c r="F45" s="49"/>
      <c r="G45" s="62"/>
      <c r="H45" s="63"/>
      <c r="I45" s="63"/>
      <c r="J45" s="105" t="e">
        <f t="shared" si="2"/>
        <v>#DIV/0!</v>
      </c>
      <c r="K45" s="21">
        <f t="shared" si="3"/>
        <v>0</v>
      </c>
    </row>
    <row r="46" spans="1:11" ht="15">
      <c r="A46" s="297"/>
      <c r="B46" s="283"/>
      <c r="C46" s="281"/>
      <c r="D46" s="281"/>
      <c r="E46" s="281"/>
      <c r="F46" s="49"/>
      <c r="G46" s="62"/>
      <c r="H46" s="63"/>
      <c r="I46" s="63"/>
      <c r="J46" s="105" t="e">
        <f t="shared" si="2"/>
        <v>#DIV/0!</v>
      </c>
      <c r="K46" s="21">
        <f t="shared" si="3"/>
        <v>0</v>
      </c>
    </row>
    <row r="47" spans="1:11" ht="15">
      <c r="A47" s="297"/>
      <c r="B47" s="283"/>
      <c r="C47" s="281"/>
      <c r="D47" s="281"/>
      <c r="E47" s="281"/>
      <c r="F47" s="49"/>
      <c r="G47" s="62"/>
      <c r="H47" s="63"/>
      <c r="I47" s="63"/>
      <c r="J47" s="105" t="e">
        <f t="shared" si="2"/>
        <v>#DIV/0!</v>
      </c>
      <c r="K47" s="21">
        <f t="shared" si="3"/>
        <v>0</v>
      </c>
    </row>
    <row r="48" spans="1:11" ht="15">
      <c r="A48" s="297"/>
      <c r="B48" s="283"/>
      <c r="C48" s="281"/>
      <c r="D48" s="281"/>
      <c r="E48" s="281"/>
      <c r="F48" s="49"/>
      <c r="G48" s="53"/>
      <c r="H48" s="54"/>
      <c r="I48" s="54"/>
      <c r="J48" s="105" t="e">
        <f t="shared" si="2"/>
        <v>#DIV/0!</v>
      </c>
      <c r="K48" s="21">
        <f t="shared" si="3"/>
        <v>0</v>
      </c>
    </row>
    <row r="49" spans="1:11" ht="15">
      <c r="A49" s="297"/>
      <c r="B49" s="283"/>
      <c r="C49" s="281"/>
      <c r="D49" s="281"/>
      <c r="E49" s="281"/>
      <c r="F49" s="49"/>
      <c r="G49" s="62"/>
      <c r="H49" s="63"/>
      <c r="I49" s="63"/>
      <c r="J49" s="105" t="e">
        <f t="shared" si="2"/>
        <v>#DIV/0!</v>
      </c>
      <c r="K49" s="21">
        <f t="shared" si="3"/>
        <v>0</v>
      </c>
    </row>
    <row r="50" spans="1:11" ht="15">
      <c r="A50" s="297"/>
      <c r="B50" s="283"/>
      <c r="C50" s="281"/>
      <c r="D50" s="281"/>
      <c r="E50" s="281"/>
      <c r="F50" s="49"/>
      <c r="G50" s="64"/>
      <c r="H50" s="63"/>
      <c r="I50" s="63"/>
      <c r="J50" s="105" t="e">
        <f t="shared" si="2"/>
        <v>#DIV/0!</v>
      </c>
      <c r="K50" s="21">
        <f t="shared" si="3"/>
        <v>0</v>
      </c>
    </row>
    <row r="51" spans="1:11" ht="15">
      <c r="A51" s="297"/>
      <c r="B51" s="283"/>
      <c r="C51" s="281"/>
      <c r="D51" s="281"/>
      <c r="E51" s="281"/>
      <c r="F51" s="49"/>
      <c r="G51" s="64"/>
      <c r="H51" s="63"/>
      <c r="I51" s="63"/>
      <c r="J51" s="105" t="e">
        <f t="shared" si="2"/>
        <v>#DIV/0!</v>
      </c>
      <c r="K51" s="21">
        <f t="shared" si="3"/>
        <v>0</v>
      </c>
    </row>
    <row r="52" spans="1:11" ht="15">
      <c r="A52" s="297"/>
      <c r="B52" s="283"/>
      <c r="C52" s="281"/>
      <c r="D52" s="281"/>
      <c r="E52" s="281"/>
      <c r="F52" s="49"/>
      <c r="G52" s="62"/>
      <c r="H52" s="63"/>
      <c r="I52" s="63"/>
      <c r="J52" s="105" t="e">
        <f t="shared" si="2"/>
        <v>#DIV/0!</v>
      </c>
      <c r="K52" s="21">
        <f t="shared" si="3"/>
        <v>0</v>
      </c>
    </row>
    <row r="53" spans="1:11" ht="15">
      <c r="A53" s="297"/>
      <c r="B53" s="283"/>
      <c r="C53" s="281"/>
      <c r="D53" s="281"/>
      <c r="E53" s="281"/>
      <c r="F53" s="49"/>
      <c r="G53" s="62"/>
      <c r="H53" s="63"/>
      <c r="I53" s="63"/>
      <c r="J53" s="105" t="e">
        <f t="shared" si="2"/>
        <v>#DIV/0!</v>
      </c>
      <c r="K53" s="21">
        <f t="shared" si="3"/>
        <v>0</v>
      </c>
    </row>
    <row r="54" spans="1:11" ht="15">
      <c r="A54" s="297"/>
      <c r="B54" s="283"/>
      <c r="C54" s="281"/>
      <c r="D54" s="281"/>
      <c r="E54" s="281"/>
      <c r="F54" s="49"/>
      <c r="G54" s="62"/>
      <c r="H54" s="63"/>
      <c r="I54" s="63"/>
      <c r="J54" s="105" t="e">
        <f t="shared" si="2"/>
        <v>#DIV/0!</v>
      </c>
      <c r="K54" s="21">
        <f t="shared" si="3"/>
        <v>0</v>
      </c>
    </row>
    <row r="55" spans="1:11" ht="15">
      <c r="A55" s="297"/>
      <c r="B55" s="283"/>
      <c r="C55" s="281"/>
      <c r="D55" s="281"/>
      <c r="E55" s="281"/>
      <c r="F55" s="49"/>
      <c r="G55" s="62"/>
      <c r="H55" s="63"/>
      <c r="I55" s="63"/>
      <c r="J55" s="105" t="e">
        <f t="shared" si="2"/>
        <v>#DIV/0!</v>
      </c>
      <c r="K55" s="21">
        <f t="shared" si="3"/>
        <v>0</v>
      </c>
    </row>
    <row r="56" spans="1:11" ht="15">
      <c r="A56" s="297"/>
      <c r="B56" s="283"/>
      <c r="C56" s="281"/>
      <c r="D56" s="281"/>
      <c r="E56" s="281"/>
      <c r="F56" s="49"/>
      <c r="G56" s="62"/>
      <c r="H56" s="63"/>
      <c r="I56" s="63"/>
      <c r="J56" s="105" t="e">
        <f t="shared" si="2"/>
        <v>#DIV/0!</v>
      </c>
      <c r="K56" s="21">
        <f t="shared" si="3"/>
        <v>0</v>
      </c>
    </row>
    <row r="57" spans="1:11" ht="15">
      <c r="A57" s="297"/>
      <c r="B57" s="283"/>
      <c r="C57" s="281"/>
      <c r="D57" s="281"/>
      <c r="E57" s="281"/>
      <c r="F57" s="49"/>
      <c r="G57" s="53"/>
      <c r="H57" s="54"/>
      <c r="I57" s="54"/>
      <c r="J57" s="105" t="e">
        <f t="shared" si="2"/>
        <v>#DIV/0!</v>
      </c>
      <c r="K57" s="21">
        <f t="shared" si="3"/>
        <v>0</v>
      </c>
    </row>
    <row r="58" spans="1:11" ht="15">
      <c r="A58" s="297"/>
      <c r="B58" s="283"/>
      <c r="C58" s="281"/>
      <c r="D58" s="281"/>
      <c r="E58" s="281"/>
      <c r="F58" s="49"/>
      <c r="G58" s="62"/>
      <c r="H58" s="63"/>
      <c r="I58" s="63"/>
      <c r="J58" s="105" t="e">
        <f t="shared" si="2"/>
        <v>#DIV/0!</v>
      </c>
      <c r="K58" s="21">
        <f t="shared" si="3"/>
        <v>0</v>
      </c>
    </row>
    <row r="59" spans="1:11" ht="15">
      <c r="A59" s="297"/>
      <c r="B59" s="283"/>
      <c r="C59" s="281"/>
      <c r="D59" s="281"/>
      <c r="E59" s="281"/>
      <c r="F59" s="49"/>
      <c r="G59" s="64"/>
      <c r="H59" s="63"/>
      <c r="I59" s="63"/>
      <c r="J59" s="105" t="e">
        <f t="shared" si="2"/>
        <v>#DIV/0!</v>
      </c>
      <c r="K59" s="21">
        <f t="shared" si="3"/>
        <v>0</v>
      </c>
    </row>
    <row r="60" spans="1:11" ht="15">
      <c r="A60" s="297"/>
      <c r="B60" s="283"/>
      <c r="C60" s="281"/>
      <c r="D60" s="281"/>
      <c r="E60" s="281"/>
      <c r="F60" s="49"/>
      <c r="G60" s="64"/>
      <c r="H60" s="63"/>
      <c r="I60" s="63"/>
      <c r="J60" s="105" t="e">
        <f t="shared" si="2"/>
        <v>#DIV/0!</v>
      </c>
      <c r="K60" s="21">
        <f t="shared" si="3"/>
        <v>0</v>
      </c>
    </row>
    <row r="61" spans="1:11" ht="15">
      <c r="A61" s="297"/>
      <c r="B61" s="283"/>
      <c r="C61" s="281"/>
      <c r="D61" s="281"/>
      <c r="E61" s="281"/>
      <c r="F61" s="49"/>
      <c r="G61" s="62"/>
      <c r="H61" s="63"/>
      <c r="I61" s="63"/>
      <c r="J61" s="105" t="e">
        <f t="shared" si="2"/>
        <v>#DIV/0!</v>
      </c>
      <c r="K61" s="21">
        <f t="shared" si="3"/>
        <v>0</v>
      </c>
    </row>
    <row r="62" spans="1:11" ht="15">
      <c r="A62" s="297"/>
      <c r="B62" s="283"/>
      <c r="C62" s="281"/>
      <c r="D62" s="281"/>
      <c r="E62" s="281"/>
      <c r="F62" s="49"/>
      <c r="G62" s="64"/>
      <c r="H62" s="63"/>
      <c r="I62" s="63"/>
      <c r="J62" s="105" t="e">
        <f t="shared" si="2"/>
        <v>#DIV/0!</v>
      </c>
      <c r="K62" s="21">
        <f t="shared" si="3"/>
        <v>0</v>
      </c>
    </row>
    <row r="63" spans="1:11" ht="15">
      <c r="A63" s="297"/>
      <c r="B63" s="283"/>
      <c r="C63" s="281"/>
      <c r="D63" s="281"/>
      <c r="E63" s="281"/>
      <c r="F63" s="49"/>
      <c r="G63" s="64"/>
      <c r="H63" s="63"/>
      <c r="I63" s="63"/>
      <c r="J63" s="105" t="e">
        <f t="shared" si="2"/>
        <v>#DIV/0!</v>
      </c>
      <c r="K63" s="21">
        <f t="shared" si="3"/>
        <v>0</v>
      </c>
    </row>
    <row r="64" spans="1:11" ht="15">
      <c r="A64" s="297"/>
      <c r="B64" s="283"/>
      <c r="C64" s="281"/>
      <c r="D64" s="281"/>
      <c r="E64" s="281"/>
      <c r="F64" s="49"/>
      <c r="G64" s="62"/>
      <c r="H64" s="63"/>
      <c r="I64" s="63"/>
      <c r="J64" s="105" t="e">
        <f t="shared" si="2"/>
        <v>#DIV/0!</v>
      </c>
      <c r="K64" s="21">
        <f t="shared" si="3"/>
        <v>0</v>
      </c>
    </row>
    <row r="65" spans="1:11" ht="15">
      <c r="A65" s="297"/>
      <c r="B65" s="283"/>
      <c r="C65" s="281"/>
      <c r="D65" s="281"/>
      <c r="E65" s="281"/>
      <c r="F65" s="49"/>
      <c r="G65" s="62"/>
      <c r="H65" s="63"/>
      <c r="I65" s="63"/>
      <c r="J65" s="105" t="e">
        <f t="shared" si="2"/>
        <v>#DIV/0!</v>
      </c>
      <c r="K65" s="21">
        <f t="shared" si="3"/>
        <v>0</v>
      </c>
    </row>
    <row r="66" spans="1:11" ht="15">
      <c r="A66" s="297"/>
      <c r="B66" s="283"/>
      <c r="C66" s="281"/>
      <c r="D66" s="281"/>
      <c r="E66" s="281"/>
      <c r="F66" s="49"/>
      <c r="G66" s="62"/>
      <c r="H66" s="63"/>
      <c r="I66" s="63"/>
      <c r="J66" s="105" t="e">
        <f t="shared" si="2"/>
        <v>#DIV/0!</v>
      </c>
      <c r="K66" s="21">
        <f t="shared" si="3"/>
        <v>0</v>
      </c>
    </row>
    <row r="67" spans="1:11" ht="15">
      <c r="A67" s="297"/>
      <c r="B67" s="283"/>
      <c r="C67" s="281"/>
      <c r="D67" s="281"/>
      <c r="E67" s="281"/>
      <c r="F67" s="49"/>
      <c r="G67" s="62"/>
      <c r="H67" s="63"/>
      <c r="I67" s="63"/>
      <c r="J67" s="105" t="e">
        <f t="shared" si="2"/>
        <v>#DIV/0!</v>
      </c>
      <c r="K67" s="21">
        <f t="shared" si="3"/>
        <v>0</v>
      </c>
    </row>
    <row r="68" spans="1:11" ht="15">
      <c r="A68" s="297"/>
      <c r="B68" s="283"/>
      <c r="C68" s="281"/>
      <c r="D68" s="281"/>
      <c r="E68" s="281"/>
      <c r="F68" s="49"/>
      <c r="G68" s="62"/>
      <c r="H68" s="63"/>
      <c r="I68" s="63"/>
      <c r="J68" s="105" t="e">
        <f t="shared" si="2"/>
        <v>#DIV/0!</v>
      </c>
      <c r="K68" s="21">
        <f t="shared" si="3"/>
        <v>0</v>
      </c>
    </row>
    <row r="69" spans="1:11" ht="15">
      <c r="A69" s="297"/>
      <c r="B69" s="283"/>
      <c r="C69" s="281"/>
      <c r="D69" s="281"/>
      <c r="E69" s="281"/>
      <c r="F69" s="49"/>
      <c r="G69" s="53"/>
      <c r="H69" s="54"/>
      <c r="I69" s="54"/>
      <c r="J69" s="105" t="e">
        <f t="shared" si="2"/>
        <v>#DIV/0!</v>
      </c>
      <c r="K69" s="21">
        <f t="shared" si="3"/>
        <v>0</v>
      </c>
    </row>
    <row r="70" spans="1:11" ht="15">
      <c r="A70" s="297"/>
      <c r="B70" s="283"/>
      <c r="C70" s="281"/>
      <c r="D70" s="281"/>
      <c r="E70" s="281"/>
      <c r="F70" s="49"/>
      <c r="G70" s="62"/>
      <c r="H70" s="63"/>
      <c r="I70" s="63"/>
      <c r="J70" s="105" t="e">
        <f t="shared" si="2"/>
        <v>#DIV/0!</v>
      </c>
      <c r="K70" s="21">
        <f t="shared" si="3"/>
        <v>0</v>
      </c>
    </row>
    <row r="71" spans="1:11" ht="15">
      <c r="A71" s="297"/>
      <c r="B71" s="283"/>
      <c r="C71" s="281"/>
      <c r="D71" s="281"/>
      <c r="E71" s="281"/>
      <c r="F71" s="49"/>
      <c r="G71" s="64"/>
      <c r="H71" s="63"/>
      <c r="I71" s="63"/>
      <c r="J71" s="105" t="e">
        <f t="shared" si="2"/>
        <v>#DIV/0!</v>
      </c>
      <c r="K71" s="21">
        <f t="shared" si="3"/>
        <v>0</v>
      </c>
    </row>
    <row r="72" spans="1:11" ht="15.75" thickBot="1">
      <c r="A72" s="297"/>
      <c r="B72" s="285"/>
      <c r="C72" s="282"/>
      <c r="D72" s="282"/>
      <c r="E72" s="282"/>
      <c r="F72" s="65"/>
      <c r="G72" s="66"/>
      <c r="H72" s="67"/>
      <c r="I72" s="67"/>
      <c r="J72" s="106" t="e">
        <f t="shared" si="2"/>
        <v>#DIV/0!</v>
      </c>
      <c r="K72" s="33">
        <f t="shared" si="3"/>
        <v>0</v>
      </c>
    </row>
    <row r="73" spans="1:11" ht="32.450000000000003" customHeight="1">
      <c r="A73" s="297"/>
      <c r="B73" s="293" t="s">
        <v>16</v>
      </c>
      <c r="C73" s="100"/>
      <c r="D73" s="100"/>
      <c r="E73" s="100"/>
      <c r="F73" s="229" t="s">
        <v>98</v>
      </c>
      <c r="G73" s="230"/>
      <c r="H73" s="231" t="s">
        <v>88</v>
      </c>
      <c r="I73" s="232"/>
      <c r="J73" s="104"/>
      <c r="K73" s="35"/>
    </row>
    <row r="74" spans="1:11" ht="25.5">
      <c r="A74" s="298"/>
      <c r="B74" s="287"/>
      <c r="C74" s="101"/>
      <c r="D74" s="287" t="s">
        <v>91</v>
      </c>
      <c r="E74" s="287" t="s">
        <v>17</v>
      </c>
      <c r="F74" s="68" t="s">
        <v>99</v>
      </c>
      <c r="G74" s="50"/>
      <c r="H74" s="51">
        <v>3</v>
      </c>
      <c r="I74" s="51"/>
      <c r="J74" s="104">
        <f>40/H74</f>
        <v>13.333333333333334</v>
      </c>
      <c r="K74" s="35">
        <f>IF(H74=0,0,40/H74)</f>
        <v>13.333333333333334</v>
      </c>
    </row>
    <row r="75" spans="1:11" ht="15.75" thickBot="1">
      <c r="A75" s="298"/>
      <c r="B75" s="287"/>
      <c r="C75" s="101"/>
      <c r="D75" s="295"/>
      <c r="E75" s="288"/>
      <c r="F75" s="69"/>
      <c r="G75" s="70"/>
      <c r="H75" s="71"/>
      <c r="I75" s="71"/>
      <c r="J75" s="106" t="e">
        <f>40/H75</f>
        <v>#DIV/0!</v>
      </c>
      <c r="K75" s="33">
        <f>IF(H75=0,0,40/H75)</f>
        <v>0</v>
      </c>
    </row>
    <row r="76" spans="1:11" ht="15">
      <c r="A76" s="298"/>
      <c r="B76" s="287"/>
      <c r="C76" s="101"/>
      <c r="D76" s="286" t="s">
        <v>18</v>
      </c>
      <c r="E76" s="287" t="s">
        <v>19</v>
      </c>
      <c r="F76" s="68" t="s">
        <v>100</v>
      </c>
      <c r="G76" s="50"/>
      <c r="H76" s="51">
        <v>2</v>
      </c>
      <c r="I76" s="51"/>
      <c r="J76" s="104">
        <f t="shared" ref="J76:J81" si="4">30/H76</f>
        <v>15</v>
      </c>
      <c r="K76" s="35">
        <f t="shared" ref="K76:K81" si="5">IF(H76=0,0,30/H76)</f>
        <v>15</v>
      </c>
    </row>
    <row r="77" spans="1:11" ht="15">
      <c r="A77" s="298"/>
      <c r="B77" s="287"/>
      <c r="C77" s="101"/>
      <c r="D77" s="287"/>
      <c r="E77" s="287"/>
      <c r="F77" s="72"/>
      <c r="G77" s="50"/>
      <c r="H77" s="51"/>
      <c r="I77" s="51"/>
      <c r="J77" s="105" t="e">
        <f t="shared" si="4"/>
        <v>#DIV/0!</v>
      </c>
      <c r="K77" s="35">
        <f t="shared" si="5"/>
        <v>0</v>
      </c>
    </row>
    <row r="78" spans="1:11" ht="15">
      <c r="A78" s="298"/>
      <c r="B78" s="287"/>
      <c r="C78" s="101"/>
      <c r="D78" s="287"/>
      <c r="E78" s="287"/>
      <c r="F78" s="72"/>
      <c r="G78" s="50"/>
      <c r="H78" s="51"/>
      <c r="I78" s="51"/>
      <c r="J78" s="105" t="e">
        <f t="shared" si="4"/>
        <v>#DIV/0!</v>
      </c>
      <c r="K78" s="35">
        <f t="shared" si="5"/>
        <v>0</v>
      </c>
    </row>
    <row r="79" spans="1:11" ht="15">
      <c r="A79" s="298"/>
      <c r="B79" s="287"/>
      <c r="C79" s="101"/>
      <c r="D79" s="287"/>
      <c r="E79" s="287"/>
      <c r="F79" s="72"/>
      <c r="G79" s="50"/>
      <c r="H79" s="51"/>
      <c r="I79" s="51"/>
      <c r="J79" s="105" t="e">
        <f t="shared" si="4"/>
        <v>#DIV/0!</v>
      </c>
      <c r="K79" s="35">
        <f t="shared" si="5"/>
        <v>0</v>
      </c>
    </row>
    <row r="80" spans="1:11" ht="15">
      <c r="A80" s="298"/>
      <c r="B80" s="287"/>
      <c r="C80" s="101"/>
      <c r="D80" s="287"/>
      <c r="E80" s="287"/>
      <c r="F80" s="72"/>
      <c r="G80" s="50"/>
      <c r="H80" s="51"/>
      <c r="I80" s="51"/>
      <c r="J80" s="105" t="e">
        <f t="shared" si="4"/>
        <v>#DIV/0!</v>
      </c>
      <c r="K80" s="35">
        <f t="shared" si="5"/>
        <v>0</v>
      </c>
    </row>
    <row r="81" spans="1:11" ht="15.75" thickBot="1">
      <c r="A81" s="298"/>
      <c r="B81" s="288"/>
      <c r="C81" s="102"/>
      <c r="D81" s="288"/>
      <c r="E81" s="288"/>
      <c r="F81" s="73"/>
      <c r="G81" s="74"/>
      <c r="H81" s="75"/>
      <c r="I81" s="75"/>
      <c r="J81" s="106" t="e">
        <f t="shared" si="4"/>
        <v>#DIV/0!</v>
      </c>
      <c r="K81" s="33">
        <f t="shared" si="5"/>
        <v>0</v>
      </c>
    </row>
    <row r="82" spans="1:11" ht="25.5">
      <c r="A82" s="298"/>
      <c r="B82" s="227"/>
      <c r="C82" s="101"/>
      <c r="D82" s="227"/>
      <c r="E82" s="103"/>
      <c r="F82" s="229" t="s">
        <v>98</v>
      </c>
      <c r="G82" s="233"/>
      <c r="H82" s="234" t="s">
        <v>102</v>
      </c>
      <c r="I82" s="235"/>
      <c r="J82" s="104"/>
      <c r="K82" s="35"/>
    </row>
    <row r="83" spans="1:11" ht="15">
      <c r="A83" s="298"/>
      <c r="B83" s="283" t="s">
        <v>101</v>
      </c>
      <c r="C83" s="283" t="s">
        <v>20</v>
      </c>
      <c r="D83" s="287" t="s">
        <v>92</v>
      </c>
      <c r="E83" s="287" t="s">
        <v>21</v>
      </c>
      <c r="F83" s="76" t="s">
        <v>103</v>
      </c>
      <c r="G83" s="50"/>
      <c r="H83" s="51">
        <v>2</v>
      </c>
      <c r="I83" s="51"/>
      <c r="J83" s="108">
        <f>20*H83</f>
        <v>40</v>
      </c>
      <c r="K83" s="43">
        <f>IF(H83=0,0,20*H83)</f>
        <v>40</v>
      </c>
    </row>
    <row r="84" spans="1:11" ht="15">
      <c r="A84" s="298"/>
      <c r="B84" s="283"/>
      <c r="C84" s="283"/>
      <c r="D84" s="287"/>
      <c r="E84" s="287"/>
      <c r="F84" s="77"/>
      <c r="G84" s="50"/>
      <c r="H84" s="51"/>
      <c r="I84" s="51"/>
      <c r="J84" s="108">
        <f>20*H84</f>
        <v>0</v>
      </c>
      <c r="K84" s="43">
        <f>IF(H84=0,0,20*H84)</f>
        <v>0</v>
      </c>
    </row>
    <row r="85" spans="1:11" ht="15">
      <c r="A85" s="298"/>
      <c r="B85" s="283"/>
      <c r="C85" s="283"/>
      <c r="D85" s="287"/>
      <c r="E85" s="287"/>
      <c r="F85" s="77"/>
      <c r="G85" s="50"/>
      <c r="H85" s="51"/>
      <c r="I85" s="51"/>
      <c r="J85" s="108">
        <f>20*H85</f>
        <v>0</v>
      </c>
      <c r="K85" s="109">
        <f>IF(H85=0,0,20*H85)</f>
        <v>0</v>
      </c>
    </row>
    <row r="86" spans="1:11" ht="15.75" thickBot="1">
      <c r="A86" s="298"/>
      <c r="B86" s="283"/>
      <c r="C86" s="283"/>
      <c r="D86" s="288"/>
      <c r="E86" s="228"/>
      <c r="F86" s="78"/>
      <c r="G86" s="70"/>
      <c r="H86" s="71"/>
      <c r="I86" s="71"/>
      <c r="J86" s="110">
        <f>20*H86</f>
        <v>0</v>
      </c>
      <c r="K86" s="111">
        <f>IF(H86=0,0,20*H86)</f>
        <v>0</v>
      </c>
    </row>
    <row r="87" spans="1:11" ht="15">
      <c r="A87" s="298"/>
      <c r="B87" s="283"/>
      <c r="C87" s="283"/>
      <c r="D87" s="283" t="s">
        <v>22</v>
      </c>
      <c r="E87" s="291" t="s">
        <v>23</v>
      </c>
      <c r="F87" s="79" t="s">
        <v>104</v>
      </c>
      <c r="G87" s="50"/>
      <c r="H87" s="51">
        <v>2</v>
      </c>
      <c r="I87" s="51"/>
      <c r="J87" s="112">
        <f>10*H87</f>
        <v>20</v>
      </c>
      <c r="K87" s="41">
        <f>IF(H87=0,0,10*H87)</f>
        <v>20</v>
      </c>
    </row>
    <row r="88" spans="1:11" ht="15">
      <c r="A88" s="298"/>
      <c r="B88" s="283"/>
      <c r="C88" s="283"/>
      <c r="D88" s="283"/>
      <c r="E88" s="291"/>
      <c r="F88" s="77"/>
      <c r="G88" s="53"/>
      <c r="H88" s="54"/>
      <c r="I88" s="54"/>
      <c r="J88" s="108">
        <f>10*H88</f>
        <v>0</v>
      </c>
      <c r="K88" s="109">
        <f>IF(H88=0,0,10*H88)</f>
        <v>0</v>
      </c>
    </row>
    <row r="89" spans="1:11" ht="15">
      <c r="A89" s="298"/>
      <c r="B89" s="283"/>
      <c r="C89" s="283"/>
      <c r="D89" s="283"/>
      <c r="E89" s="291"/>
      <c r="F89" s="77"/>
      <c r="G89" s="53"/>
      <c r="H89" s="54"/>
      <c r="I89" s="54"/>
      <c r="J89" s="108">
        <f>10*H89</f>
        <v>0</v>
      </c>
      <c r="K89" s="109">
        <f>IF(H89=0,0,10*H89)</f>
        <v>0</v>
      </c>
    </row>
    <row r="90" spans="1:11" ht="15">
      <c r="A90" s="298"/>
      <c r="B90" s="283"/>
      <c r="C90" s="283"/>
      <c r="D90" s="283"/>
      <c r="E90" s="291"/>
      <c r="F90" s="77"/>
      <c r="G90" s="53"/>
      <c r="H90" s="54"/>
      <c r="I90" s="54"/>
      <c r="J90" s="108">
        <f>10*H90</f>
        <v>0</v>
      </c>
      <c r="K90" s="109">
        <f>IF(H90=0,0,10*H90)</f>
        <v>0</v>
      </c>
    </row>
    <row r="91" spans="1:11" ht="15.75" thickBot="1">
      <c r="A91" s="298"/>
      <c r="B91" s="283"/>
      <c r="C91" s="285"/>
      <c r="D91" s="285"/>
      <c r="E91" s="300"/>
      <c r="F91" s="78"/>
      <c r="G91" s="74"/>
      <c r="H91" s="75"/>
      <c r="I91" s="75"/>
      <c r="J91" s="110">
        <f>10*H91</f>
        <v>0</v>
      </c>
      <c r="K91" s="111">
        <f>IF(H91=0,0,10*H91)</f>
        <v>0</v>
      </c>
    </row>
    <row r="92" spans="1:11" ht="15">
      <c r="A92" s="298"/>
      <c r="B92" s="283"/>
      <c r="C92" s="301" t="s">
        <v>24</v>
      </c>
      <c r="D92" s="289" t="s">
        <v>93</v>
      </c>
      <c r="E92" s="289" t="s">
        <v>25</v>
      </c>
      <c r="F92" s="80" t="s">
        <v>103</v>
      </c>
      <c r="G92" s="60"/>
      <c r="H92" s="61">
        <v>3</v>
      </c>
      <c r="I92" s="61"/>
      <c r="J92" s="113">
        <f>4*H92</f>
        <v>12</v>
      </c>
      <c r="K92" s="114">
        <f>IF(H92=0,0,4*H92)</f>
        <v>12</v>
      </c>
    </row>
    <row r="93" spans="1:11" ht="15">
      <c r="A93" s="298"/>
      <c r="B93" s="283"/>
      <c r="C93" s="301"/>
      <c r="D93" s="287"/>
      <c r="E93" s="287"/>
      <c r="F93" s="81"/>
      <c r="G93" s="53"/>
      <c r="H93" s="54"/>
      <c r="I93" s="54"/>
      <c r="J93" s="108">
        <f>4*H93</f>
        <v>0</v>
      </c>
      <c r="K93" s="109">
        <f>IF(H93=0,0,4*H93)</f>
        <v>0</v>
      </c>
    </row>
    <row r="94" spans="1:11" ht="15">
      <c r="A94" s="298"/>
      <c r="B94" s="283"/>
      <c r="C94" s="301"/>
      <c r="D94" s="287"/>
      <c r="E94" s="287"/>
      <c r="F94" s="81"/>
      <c r="G94" s="53"/>
      <c r="H94" s="54"/>
      <c r="I94" s="54"/>
      <c r="J94" s="108">
        <f>4*H94</f>
        <v>0</v>
      </c>
      <c r="K94" s="109">
        <f>IF(H94=0,0,4*H94)</f>
        <v>0</v>
      </c>
    </row>
    <row r="95" spans="1:11" ht="15">
      <c r="A95" s="298"/>
      <c r="B95" s="283"/>
      <c r="C95" s="301"/>
      <c r="D95" s="287"/>
      <c r="E95" s="287"/>
      <c r="F95" s="81"/>
      <c r="G95" s="53"/>
      <c r="H95" s="54"/>
      <c r="I95" s="54"/>
      <c r="J95" s="108">
        <f>4*H95</f>
        <v>0</v>
      </c>
      <c r="K95" s="109">
        <f>IF(H95=0,0,4*H95)</f>
        <v>0</v>
      </c>
    </row>
    <row r="96" spans="1:11" ht="15.75" thickBot="1">
      <c r="A96" s="298"/>
      <c r="B96" s="283"/>
      <c r="C96" s="301"/>
      <c r="D96" s="288"/>
      <c r="E96" s="288"/>
      <c r="F96" s="73"/>
      <c r="G96" s="74"/>
      <c r="H96" s="75"/>
      <c r="I96" s="75"/>
      <c r="J96" s="110">
        <f>4*H96</f>
        <v>0</v>
      </c>
      <c r="K96" s="111">
        <f>IF(H96=0,0,4*H96)</f>
        <v>0</v>
      </c>
    </row>
    <row r="97" spans="1:15" ht="15">
      <c r="A97" s="298"/>
      <c r="B97" s="283"/>
      <c r="C97" s="301"/>
      <c r="D97" s="283" t="s">
        <v>26</v>
      </c>
      <c r="E97" s="291" t="s">
        <v>27</v>
      </c>
      <c r="F97" s="82" t="s">
        <v>105</v>
      </c>
      <c r="G97" s="50"/>
      <c r="H97" s="51">
        <v>1</v>
      </c>
      <c r="I97" s="51"/>
      <c r="J97" s="112">
        <f>2*H97</f>
        <v>2</v>
      </c>
      <c r="K97" s="41">
        <f>IF(H97=0,0,2*H97)</f>
        <v>2</v>
      </c>
    </row>
    <row r="98" spans="1:15" ht="15">
      <c r="A98" s="298"/>
      <c r="B98" s="283"/>
      <c r="C98" s="301"/>
      <c r="D98" s="283"/>
      <c r="E98" s="291"/>
      <c r="F98" s="83"/>
      <c r="G98" s="84"/>
      <c r="H98" s="85"/>
      <c r="I98" s="85"/>
      <c r="J98" s="108">
        <f t="shared" ref="J98:J103" si="6">2*H98</f>
        <v>0</v>
      </c>
      <c r="K98" s="109">
        <f t="shared" ref="K98:K103" si="7">IF(H98=0,0,2*H98)</f>
        <v>0</v>
      </c>
    </row>
    <row r="99" spans="1:15" ht="15">
      <c r="A99" s="298"/>
      <c r="B99" s="283"/>
      <c r="C99" s="301"/>
      <c r="D99" s="283"/>
      <c r="E99" s="291"/>
      <c r="F99" s="83"/>
      <c r="G99" s="84"/>
      <c r="H99" s="85"/>
      <c r="I99" s="85"/>
      <c r="J99" s="108">
        <f t="shared" si="6"/>
        <v>0</v>
      </c>
      <c r="K99" s="109">
        <f t="shared" si="7"/>
        <v>0</v>
      </c>
    </row>
    <row r="100" spans="1:15" ht="15">
      <c r="A100" s="298"/>
      <c r="B100" s="283"/>
      <c r="C100" s="301"/>
      <c r="D100" s="283"/>
      <c r="E100" s="291"/>
      <c r="F100" s="83"/>
      <c r="G100" s="84"/>
      <c r="H100" s="85"/>
      <c r="I100" s="85"/>
      <c r="J100" s="108">
        <f t="shared" si="6"/>
        <v>0</v>
      </c>
      <c r="K100" s="109">
        <f t="shared" si="7"/>
        <v>0</v>
      </c>
    </row>
    <row r="101" spans="1:15" ht="15">
      <c r="A101" s="298"/>
      <c r="B101" s="283"/>
      <c r="C101" s="301"/>
      <c r="D101" s="283"/>
      <c r="E101" s="291"/>
      <c r="F101" s="86"/>
      <c r="G101" s="84"/>
      <c r="H101" s="85"/>
      <c r="I101" s="85"/>
      <c r="J101" s="108">
        <f t="shared" si="6"/>
        <v>0</v>
      </c>
      <c r="K101" s="109">
        <f t="shared" si="7"/>
        <v>0</v>
      </c>
    </row>
    <row r="102" spans="1:15" ht="15">
      <c r="A102" s="298"/>
      <c r="B102" s="283"/>
      <c r="C102" s="301"/>
      <c r="D102" s="283"/>
      <c r="E102" s="291"/>
      <c r="F102" s="87"/>
      <c r="G102" s="84"/>
      <c r="H102" s="85"/>
      <c r="I102" s="85"/>
      <c r="J102" s="108">
        <f t="shared" si="6"/>
        <v>0</v>
      </c>
      <c r="K102" s="109">
        <f t="shared" si="7"/>
        <v>0</v>
      </c>
    </row>
    <row r="103" spans="1:15" ht="15.75" thickBot="1">
      <c r="A103" s="299"/>
      <c r="B103" s="284"/>
      <c r="C103" s="284"/>
      <c r="D103" s="284"/>
      <c r="E103" s="292"/>
      <c r="F103" s="10"/>
      <c r="G103" s="74"/>
      <c r="H103" s="75"/>
      <c r="I103" s="75"/>
      <c r="J103" s="108">
        <f t="shared" si="6"/>
        <v>0</v>
      </c>
      <c r="K103" s="111">
        <f t="shared" si="7"/>
        <v>0</v>
      </c>
    </row>
    <row r="104" spans="1:15" ht="19.5" thickTop="1" thickBot="1">
      <c r="F104" s="48"/>
      <c r="G104" s="236"/>
      <c r="H104" s="243" t="s">
        <v>125</v>
      </c>
      <c r="I104" s="244"/>
      <c r="J104" s="245"/>
      <c r="K104" s="115">
        <f>SUM(K4:K103)</f>
        <v>157.93333333333334</v>
      </c>
    </row>
    <row r="105" spans="1:15">
      <c r="F105" s="88"/>
      <c r="G105" s="237"/>
      <c r="H105" s="237"/>
      <c r="I105" s="237"/>
      <c r="J105" s="238"/>
      <c r="K105" s="239"/>
    </row>
    <row r="106" spans="1:15" ht="15.75">
      <c r="F106" s="48"/>
      <c r="G106" s="242" t="s">
        <v>82</v>
      </c>
      <c r="H106" s="242"/>
      <c r="I106" s="242"/>
      <c r="J106" s="242"/>
      <c r="K106" s="45">
        <v>130</v>
      </c>
    </row>
    <row r="107" spans="1:15" ht="15.75">
      <c r="G107" s="242" t="s">
        <v>83</v>
      </c>
      <c r="H107" s="242"/>
      <c r="I107" s="242"/>
      <c r="J107" s="242"/>
      <c r="K107" s="45">
        <v>260</v>
      </c>
    </row>
    <row r="108" spans="1:15">
      <c r="F108" s="13"/>
    </row>
    <row r="109" spans="1:15">
      <c r="A109" s="274" t="s">
        <v>127</v>
      </c>
      <c r="B109" s="274"/>
      <c r="C109" s="274"/>
      <c r="D109" s="274"/>
      <c r="E109" s="274"/>
      <c r="F109" s="274"/>
      <c r="G109" s="274"/>
      <c r="H109" s="274"/>
      <c r="I109" s="274"/>
      <c r="J109" s="274"/>
      <c r="K109" s="274"/>
      <c r="L109" s="274"/>
      <c r="M109" s="274"/>
      <c r="N109" s="274"/>
      <c r="O109" s="274"/>
    </row>
    <row r="110" spans="1:15" ht="40.5" customHeight="1">
      <c r="A110" s="275" t="s">
        <v>129</v>
      </c>
      <c r="B110" s="275"/>
      <c r="C110" s="275"/>
      <c r="D110" s="275"/>
      <c r="E110" s="275"/>
      <c r="F110" s="275"/>
      <c r="G110" s="275"/>
      <c r="H110" s="275"/>
      <c r="I110" s="275"/>
      <c r="J110" s="275"/>
      <c r="K110" s="275"/>
      <c r="L110" s="275"/>
      <c r="M110" s="275"/>
      <c r="N110" s="275"/>
      <c r="O110" s="275"/>
    </row>
    <row r="111" spans="1:15">
      <c r="A111" s="276" t="s">
        <v>130</v>
      </c>
      <c r="B111" s="277"/>
      <c r="C111" s="277"/>
      <c r="D111" s="277"/>
      <c r="E111" s="277"/>
      <c r="F111" s="277"/>
      <c r="G111" s="277"/>
      <c r="H111" s="277"/>
      <c r="I111" s="277"/>
      <c r="J111" s="277"/>
      <c r="K111" s="277"/>
      <c r="L111" s="277"/>
      <c r="M111" s="277"/>
      <c r="N111" s="277"/>
      <c r="O111" s="277"/>
    </row>
  </sheetData>
  <sheetProtection insertRows="0" sort="0"/>
  <mergeCells count="32">
    <mergeCell ref="C20:C72"/>
    <mergeCell ref="B20:B72"/>
    <mergeCell ref="D74:D75"/>
    <mergeCell ref="D20:D72"/>
    <mergeCell ref="A4:A103"/>
    <mergeCell ref="D87:D91"/>
    <mergeCell ref="C92:C103"/>
    <mergeCell ref="E97:E103"/>
    <mergeCell ref="B73:B81"/>
    <mergeCell ref="D83:D86"/>
    <mergeCell ref="H104:J104"/>
    <mergeCell ref="G106:J106"/>
    <mergeCell ref="E83:E85"/>
    <mergeCell ref="E74:E75"/>
    <mergeCell ref="E76:E81"/>
    <mergeCell ref="E87:E91"/>
    <mergeCell ref="A109:O109"/>
    <mergeCell ref="A110:O110"/>
    <mergeCell ref="A111:O111"/>
    <mergeCell ref="G107:J107"/>
    <mergeCell ref="A1:E1"/>
    <mergeCell ref="C4:C19"/>
    <mergeCell ref="E4:E19"/>
    <mergeCell ref="B83:B103"/>
    <mergeCell ref="C83:C91"/>
    <mergeCell ref="D76:D81"/>
    <mergeCell ref="D92:D96"/>
    <mergeCell ref="E92:E96"/>
    <mergeCell ref="B4:B19"/>
    <mergeCell ref="D4:D19"/>
    <mergeCell ref="D97:D103"/>
    <mergeCell ref="E20:E72"/>
  </mergeCells>
  <pageMargins left="0.70866141732283472" right="0.70866141732283472" top="0.74803149606299213" bottom="0.74803149606299213" header="0.31496062992125984" footer="0.31496062992125984"/>
  <pageSetup paperSize="256" fitToHeight="0"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sheetPr codeName="Sheet4">
    <pageSetUpPr fitToPage="1"/>
  </sheetPr>
  <dimension ref="A1:J121"/>
  <sheetViews>
    <sheetView tabSelected="1" topLeftCell="A106" zoomScale="80" zoomScaleNormal="80" workbookViewId="0">
      <selection activeCell="F120" sqref="F120"/>
    </sheetView>
  </sheetViews>
  <sheetFormatPr defaultRowHeight="12.75"/>
  <cols>
    <col min="1" max="1" width="5.42578125" style="182" customWidth="1"/>
    <col min="2" max="2" width="18.85546875" style="124" customWidth="1"/>
    <col min="3" max="3" width="15.28515625" style="124" customWidth="1"/>
    <col min="4" max="4" width="18.7109375" style="124" customWidth="1"/>
    <col min="5" max="5" width="8.140625" style="124" customWidth="1"/>
    <col min="6" max="6" width="52.140625" style="124" customWidth="1"/>
    <col min="7" max="7" width="49.7109375" style="124" customWidth="1"/>
    <col min="8" max="8" width="9.140625" style="117"/>
    <col min="9" max="9" width="9.140625" style="118"/>
    <col min="10" max="10" width="9.5703125" style="119" bestFit="1" customWidth="1"/>
    <col min="11" max="16384" width="9.140625" style="120"/>
  </cols>
  <sheetData>
    <row r="1" spans="1:10" ht="12.75" customHeight="1" thickTop="1" thickBot="1">
      <c r="A1" s="302"/>
      <c r="B1" s="302"/>
      <c r="C1" s="302"/>
      <c r="D1" s="302"/>
      <c r="E1" s="303"/>
      <c r="F1" s="116"/>
      <c r="G1" s="116"/>
    </row>
    <row r="2" spans="1:10" ht="109.5" thickBot="1">
      <c r="A2" s="184" t="s">
        <v>0</v>
      </c>
      <c r="B2" s="185" t="s">
        <v>1</v>
      </c>
      <c r="C2" s="185" t="s">
        <v>2</v>
      </c>
      <c r="D2" s="185" t="s">
        <v>3</v>
      </c>
      <c r="E2" s="186" t="s">
        <v>4</v>
      </c>
      <c r="F2" s="18" t="s">
        <v>107</v>
      </c>
      <c r="G2" s="18" t="s">
        <v>108</v>
      </c>
      <c r="H2" s="187" t="s">
        <v>106</v>
      </c>
      <c r="I2" s="188" t="s">
        <v>67</v>
      </c>
      <c r="J2" s="93" t="s">
        <v>76</v>
      </c>
    </row>
    <row r="3" spans="1:10" ht="13.5" thickBot="1">
      <c r="A3" s="189">
        <v>1</v>
      </c>
      <c r="B3" s="190">
        <v>2</v>
      </c>
      <c r="C3" s="190">
        <v>3</v>
      </c>
      <c r="D3" s="190">
        <v>4</v>
      </c>
      <c r="E3" s="191">
        <v>5</v>
      </c>
      <c r="F3" s="192"/>
      <c r="G3" s="192"/>
      <c r="H3" s="193"/>
      <c r="I3" s="32"/>
      <c r="J3" s="194"/>
    </row>
    <row r="4" spans="1:10" s="124" customFormat="1" ht="15.75" thickTop="1">
      <c r="A4" s="304" t="s">
        <v>28</v>
      </c>
      <c r="B4" s="308" t="s">
        <v>29</v>
      </c>
      <c r="C4" s="308"/>
      <c r="D4" s="308" t="s">
        <v>30</v>
      </c>
      <c r="E4" s="318" t="s">
        <v>31</v>
      </c>
      <c r="F4" s="49" t="s">
        <v>110</v>
      </c>
      <c r="G4" s="122" t="s">
        <v>109</v>
      </c>
      <c r="H4" s="123">
        <v>2</v>
      </c>
      <c r="I4" s="34">
        <f>10/H4</f>
        <v>5</v>
      </c>
      <c r="J4" s="35">
        <f>IF(H4=0,0,10/H4)</f>
        <v>5</v>
      </c>
    </row>
    <row r="5" spans="1:10" s="124" customFormat="1" ht="15">
      <c r="A5" s="305"/>
      <c r="B5" s="309"/>
      <c r="C5" s="309"/>
      <c r="D5" s="309"/>
      <c r="E5" s="319"/>
      <c r="F5" s="125"/>
      <c r="G5" s="125"/>
      <c r="H5" s="126"/>
      <c r="I5" s="34" t="e">
        <f>10/H5</f>
        <v>#DIV/0!</v>
      </c>
      <c r="J5" s="35">
        <f>IF(H5=0,0,10/H5)</f>
        <v>0</v>
      </c>
    </row>
    <row r="6" spans="1:10" s="124" customFormat="1" ht="15">
      <c r="A6" s="305"/>
      <c r="B6" s="309"/>
      <c r="C6" s="309"/>
      <c r="D6" s="309"/>
      <c r="E6" s="319"/>
      <c r="F6" s="127"/>
      <c r="G6" s="128"/>
      <c r="H6" s="126"/>
      <c r="I6" s="34" t="e">
        <f t="shared" ref="I6:I14" si="0">10/H6</f>
        <v>#DIV/0!</v>
      </c>
      <c r="J6" s="35">
        <f t="shared" ref="J6:J14" si="1">IF(H6=0,0,10/H6)</f>
        <v>0</v>
      </c>
    </row>
    <row r="7" spans="1:10" s="124" customFormat="1" ht="15">
      <c r="A7" s="305"/>
      <c r="B7" s="309"/>
      <c r="C7" s="309"/>
      <c r="D7" s="309"/>
      <c r="E7" s="319"/>
      <c r="F7" s="127"/>
      <c r="G7" s="128"/>
      <c r="H7" s="126"/>
      <c r="I7" s="34" t="e">
        <f t="shared" si="0"/>
        <v>#DIV/0!</v>
      </c>
      <c r="J7" s="35">
        <f t="shared" si="1"/>
        <v>0</v>
      </c>
    </row>
    <row r="8" spans="1:10" s="124" customFormat="1" ht="15">
      <c r="A8" s="305"/>
      <c r="B8" s="309"/>
      <c r="C8" s="309"/>
      <c r="D8" s="309"/>
      <c r="E8" s="319"/>
      <c r="F8" s="127"/>
      <c r="G8" s="128"/>
      <c r="H8" s="126"/>
      <c r="I8" s="34" t="e">
        <f t="shared" si="0"/>
        <v>#DIV/0!</v>
      </c>
      <c r="J8" s="35">
        <f t="shared" si="1"/>
        <v>0</v>
      </c>
    </row>
    <row r="9" spans="1:10" s="124" customFormat="1" ht="15">
      <c r="A9" s="305"/>
      <c r="B9" s="309"/>
      <c r="C9" s="309"/>
      <c r="D9" s="309"/>
      <c r="E9" s="319"/>
      <c r="F9" s="127"/>
      <c r="G9" s="128"/>
      <c r="H9" s="126"/>
      <c r="I9" s="34" t="e">
        <f t="shared" si="0"/>
        <v>#DIV/0!</v>
      </c>
      <c r="J9" s="35">
        <f t="shared" si="1"/>
        <v>0</v>
      </c>
    </row>
    <row r="10" spans="1:10" s="124" customFormat="1" ht="15">
      <c r="A10" s="305"/>
      <c r="B10" s="309"/>
      <c r="C10" s="309"/>
      <c r="D10" s="309"/>
      <c r="E10" s="319"/>
      <c r="F10" s="127"/>
      <c r="G10" s="128"/>
      <c r="H10" s="126"/>
      <c r="I10" s="34" t="e">
        <f t="shared" si="0"/>
        <v>#DIV/0!</v>
      </c>
      <c r="J10" s="35">
        <f t="shared" si="1"/>
        <v>0</v>
      </c>
    </row>
    <row r="11" spans="1:10" s="124" customFormat="1" ht="15">
      <c r="A11" s="305"/>
      <c r="B11" s="309"/>
      <c r="C11" s="309"/>
      <c r="D11" s="309"/>
      <c r="E11" s="319"/>
      <c r="F11" s="127"/>
      <c r="G11" s="128"/>
      <c r="H11" s="126"/>
      <c r="I11" s="34" t="e">
        <f t="shared" si="0"/>
        <v>#DIV/0!</v>
      </c>
      <c r="J11" s="35">
        <f t="shared" si="1"/>
        <v>0</v>
      </c>
    </row>
    <row r="12" spans="1:10" s="124" customFormat="1" ht="15">
      <c r="A12" s="305"/>
      <c r="B12" s="309"/>
      <c r="C12" s="309"/>
      <c r="D12" s="309"/>
      <c r="E12" s="319"/>
      <c r="F12" s="127"/>
      <c r="G12" s="128"/>
      <c r="H12" s="126"/>
      <c r="I12" s="34" t="e">
        <f t="shared" si="0"/>
        <v>#DIV/0!</v>
      </c>
      <c r="J12" s="35">
        <f t="shared" si="1"/>
        <v>0</v>
      </c>
    </row>
    <row r="13" spans="1:10" s="124" customFormat="1" ht="15">
      <c r="A13" s="305"/>
      <c r="B13" s="309"/>
      <c r="C13" s="309"/>
      <c r="D13" s="309"/>
      <c r="E13" s="319"/>
      <c r="F13" s="127"/>
      <c r="G13" s="128"/>
      <c r="H13" s="126"/>
      <c r="I13" s="34" t="e">
        <f t="shared" si="0"/>
        <v>#DIV/0!</v>
      </c>
      <c r="J13" s="35">
        <f t="shared" si="1"/>
        <v>0</v>
      </c>
    </row>
    <row r="14" spans="1:10" s="124" customFormat="1" ht="15.75" thickBot="1">
      <c r="A14" s="305"/>
      <c r="B14" s="309"/>
      <c r="C14" s="309"/>
      <c r="D14" s="310"/>
      <c r="E14" s="320"/>
      <c r="F14" s="129"/>
      <c r="G14" s="130"/>
      <c r="H14" s="131"/>
      <c r="I14" s="34" t="e">
        <f t="shared" si="0"/>
        <v>#DIV/0!</v>
      </c>
      <c r="J14" s="35">
        <f t="shared" si="1"/>
        <v>0</v>
      </c>
    </row>
    <row r="15" spans="1:10" s="124" customFormat="1" ht="15">
      <c r="A15" s="305"/>
      <c r="B15" s="309"/>
      <c r="C15" s="309"/>
      <c r="D15" s="309" t="s">
        <v>32</v>
      </c>
      <c r="E15" s="309" t="s">
        <v>33</v>
      </c>
      <c r="F15" s="49" t="s">
        <v>110</v>
      </c>
      <c r="G15" s="132" t="s">
        <v>109</v>
      </c>
      <c r="H15" s="123">
        <v>2</v>
      </c>
      <c r="I15" s="34">
        <f>5/H15</f>
        <v>2.5</v>
      </c>
      <c r="J15" s="35">
        <f>IF(H15=0,0,5/H15)</f>
        <v>2.5</v>
      </c>
    </row>
    <row r="16" spans="1:10" s="124" customFormat="1" ht="15">
      <c r="A16" s="305"/>
      <c r="B16" s="309"/>
      <c r="C16" s="309"/>
      <c r="D16" s="309"/>
      <c r="E16" s="309"/>
      <c r="F16" s="133"/>
      <c r="G16" s="134"/>
      <c r="H16" s="126"/>
      <c r="I16" s="34" t="e">
        <f t="shared" ref="I16:I49" si="2">5/H16</f>
        <v>#DIV/0!</v>
      </c>
      <c r="J16" s="35">
        <f t="shared" ref="J16:J42" si="3">IF(H16=0,0,5/H16)</f>
        <v>0</v>
      </c>
    </row>
    <row r="17" spans="1:10" s="124" customFormat="1" ht="15">
      <c r="A17" s="305"/>
      <c r="B17" s="309"/>
      <c r="C17" s="309"/>
      <c r="D17" s="309"/>
      <c r="E17" s="309"/>
      <c r="F17" s="133"/>
      <c r="G17" s="134"/>
      <c r="H17" s="126"/>
      <c r="I17" s="34" t="e">
        <f t="shared" si="2"/>
        <v>#DIV/0!</v>
      </c>
      <c r="J17" s="35">
        <f t="shared" si="3"/>
        <v>0</v>
      </c>
    </row>
    <row r="18" spans="1:10" s="124" customFormat="1" ht="15">
      <c r="A18" s="305"/>
      <c r="B18" s="309"/>
      <c r="C18" s="309"/>
      <c r="D18" s="309"/>
      <c r="E18" s="309"/>
      <c r="F18" s="133"/>
      <c r="G18" s="134"/>
      <c r="H18" s="126"/>
      <c r="I18" s="34" t="e">
        <f t="shared" si="2"/>
        <v>#DIV/0!</v>
      </c>
      <c r="J18" s="35">
        <f t="shared" si="3"/>
        <v>0</v>
      </c>
    </row>
    <row r="19" spans="1:10" s="124" customFormat="1" ht="15">
      <c r="A19" s="305"/>
      <c r="B19" s="309"/>
      <c r="C19" s="309"/>
      <c r="D19" s="309"/>
      <c r="E19" s="309"/>
      <c r="F19" s="133"/>
      <c r="G19" s="134"/>
      <c r="H19" s="126"/>
      <c r="I19" s="34" t="e">
        <f t="shared" si="2"/>
        <v>#DIV/0!</v>
      </c>
      <c r="J19" s="35">
        <f t="shared" si="3"/>
        <v>0</v>
      </c>
    </row>
    <row r="20" spans="1:10" s="124" customFormat="1" ht="15">
      <c r="A20" s="305"/>
      <c r="B20" s="309"/>
      <c r="C20" s="309"/>
      <c r="D20" s="309"/>
      <c r="E20" s="309"/>
      <c r="F20" s="133"/>
      <c r="G20" s="134"/>
      <c r="H20" s="126"/>
      <c r="I20" s="34" t="e">
        <f t="shared" si="2"/>
        <v>#DIV/0!</v>
      </c>
      <c r="J20" s="35">
        <f t="shared" si="3"/>
        <v>0</v>
      </c>
    </row>
    <row r="21" spans="1:10" s="124" customFormat="1" ht="15">
      <c r="A21" s="305"/>
      <c r="B21" s="309"/>
      <c r="C21" s="309"/>
      <c r="D21" s="309"/>
      <c r="E21" s="309"/>
      <c r="F21" s="133"/>
      <c r="G21" s="134"/>
      <c r="H21" s="126"/>
      <c r="I21" s="34" t="e">
        <f t="shared" si="2"/>
        <v>#DIV/0!</v>
      </c>
      <c r="J21" s="35">
        <f t="shared" si="3"/>
        <v>0</v>
      </c>
    </row>
    <row r="22" spans="1:10" s="124" customFormat="1" ht="15">
      <c r="A22" s="305"/>
      <c r="B22" s="309"/>
      <c r="C22" s="309"/>
      <c r="D22" s="309"/>
      <c r="E22" s="309"/>
      <c r="F22" s="133"/>
      <c r="G22" s="134"/>
      <c r="H22" s="126"/>
      <c r="I22" s="34" t="e">
        <f t="shared" si="2"/>
        <v>#DIV/0!</v>
      </c>
      <c r="J22" s="35">
        <f t="shared" si="3"/>
        <v>0</v>
      </c>
    </row>
    <row r="23" spans="1:10" s="124" customFormat="1" ht="15">
      <c r="A23" s="305"/>
      <c r="B23" s="309"/>
      <c r="C23" s="309"/>
      <c r="D23" s="309"/>
      <c r="E23" s="309"/>
      <c r="F23" s="133"/>
      <c r="G23" s="134"/>
      <c r="H23" s="126"/>
      <c r="I23" s="34" t="e">
        <f t="shared" si="2"/>
        <v>#DIV/0!</v>
      </c>
      <c r="J23" s="35">
        <f t="shared" si="3"/>
        <v>0</v>
      </c>
    </row>
    <row r="24" spans="1:10" s="124" customFormat="1" ht="15">
      <c r="A24" s="305"/>
      <c r="B24" s="309"/>
      <c r="C24" s="309"/>
      <c r="D24" s="309"/>
      <c r="E24" s="309"/>
      <c r="F24" s="133"/>
      <c r="G24" s="134"/>
      <c r="H24" s="126"/>
      <c r="I24" s="34" t="e">
        <f t="shared" si="2"/>
        <v>#DIV/0!</v>
      </c>
      <c r="J24" s="35">
        <f t="shared" si="3"/>
        <v>0</v>
      </c>
    </row>
    <row r="25" spans="1:10" s="124" customFormat="1" ht="15">
      <c r="A25" s="305"/>
      <c r="B25" s="309"/>
      <c r="C25" s="309"/>
      <c r="D25" s="309"/>
      <c r="E25" s="309"/>
      <c r="F25" s="133"/>
      <c r="G25" s="134"/>
      <c r="H25" s="126"/>
      <c r="I25" s="34" t="e">
        <f t="shared" si="2"/>
        <v>#DIV/0!</v>
      </c>
      <c r="J25" s="35">
        <f t="shared" si="3"/>
        <v>0</v>
      </c>
    </row>
    <row r="26" spans="1:10" s="124" customFormat="1" ht="15">
      <c r="A26" s="305"/>
      <c r="B26" s="309"/>
      <c r="C26" s="309"/>
      <c r="D26" s="309"/>
      <c r="E26" s="309"/>
      <c r="F26" s="133"/>
      <c r="G26" s="134"/>
      <c r="H26" s="126"/>
      <c r="I26" s="34" t="e">
        <f t="shared" si="2"/>
        <v>#DIV/0!</v>
      </c>
      <c r="J26" s="35">
        <f t="shared" si="3"/>
        <v>0</v>
      </c>
    </row>
    <row r="27" spans="1:10" s="124" customFormat="1" ht="15">
      <c r="A27" s="305"/>
      <c r="B27" s="309"/>
      <c r="C27" s="309"/>
      <c r="D27" s="309"/>
      <c r="E27" s="309"/>
      <c r="F27" s="133"/>
      <c r="G27" s="134"/>
      <c r="H27" s="126"/>
      <c r="I27" s="34" t="e">
        <f t="shared" si="2"/>
        <v>#DIV/0!</v>
      </c>
      <c r="J27" s="35">
        <f t="shared" si="3"/>
        <v>0</v>
      </c>
    </row>
    <row r="28" spans="1:10" s="124" customFormat="1" ht="15">
      <c r="A28" s="305"/>
      <c r="B28" s="309"/>
      <c r="C28" s="309"/>
      <c r="D28" s="309"/>
      <c r="E28" s="309"/>
      <c r="F28" s="133"/>
      <c r="G28" s="134"/>
      <c r="H28" s="126"/>
      <c r="I28" s="34" t="e">
        <f t="shared" si="2"/>
        <v>#DIV/0!</v>
      </c>
      <c r="J28" s="35">
        <f t="shared" si="3"/>
        <v>0</v>
      </c>
    </row>
    <row r="29" spans="1:10" s="124" customFormat="1" ht="15">
      <c r="A29" s="305"/>
      <c r="B29" s="309"/>
      <c r="C29" s="309"/>
      <c r="D29" s="309"/>
      <c r="E29" s="309"/>
      <c r="F29" s="133"/>
      <c r="G29" s="134"/>
      <c r="H29" s="126"/>
      <c r="I29" s="34" t="e">
        <f t="shared" si="2"/>
        <v>#DIV/0!</v>
      </c>
      <c r="J29" s="35">
        <f t="shared" si="3"/>
        <v>0</v>
      </c>
    </row>
    <row r="30" spans="1:10" s="124" customFormat="1" ht="15">
      <c r="A30" s="305"/>
      <c r="B30" s="309"/>
      <c r="C30" s="309"/>
      <c r="D30" s="309"/>
      <c r="E30" s="309"/>
      <c r="F30" s="133"/>
      <c r="G30" s="134"/>
      <c r="H30" s="126"/>
      <c r="I30" s="34" t="e">
        <f t="shared" si="2"/>
        <v>#DIV/0!</v>
      </c>
      <c r="J30" s="35">
        <f t="shared" si="3"/>
        <v>0</v>
      </c>
    </row>
    <row r="31" spans="1:10" s="124" customFormat="1" ht="15">
      <c r="A31" s="305"/>
      <c r="B31" s="309"/>
      <c r="C31" s="309"/>
      <c r="D31" s="309"/>
      <c r="E31" s="309"/>
      <c r="F31" s="133"/>
      <c r="G31" s="134"/>
      <c r="H31" s="126"/>
      <c r="I31" s="34" t="e">
        <f t="shared" si="2"/>
        <v>#DIV/0!</v>
      </c>
      <c r="J31" s="35">
        <f t="shared" si="3"/>
        <v>0</v>
      </c>
    </row>
    <row r="32" spans="1:10" s="124" customFormat="1" ht="15">
      <c r="A32" s="305"/>
      <c r="B32" s="309"/>
      <c r="C32" s="309"/>
      <c r="D32" s="309"/>
      <c r="E32" s="309"/>
      <c r="F32" s="133"/>
      <c r="G32" s="134"/>
      <c r="H32" s="126"/>
      <c r="I32" s="34" t="e">
        <f t="shared" si="2"/>
        <v>#DIV/0!</v>
      </c>
      <c r="J32" s="35">
        <f t="shared" si="3"/>
        <v>0</v>
      </c>
    </row>
    <row r="33" spans="1:10" s="124" customFormat="1" ht="15">
      <c r="A33" s="305"/>
      <c r="B33" s="309"/>
      <c r="C33" s="309"/>
      <c r="D33" s="309"/>
      <c r="E33" s="309"/>
      <c r="F33" s="133"/>
      <c r="G33" s="134"/>
      <c r="H33" s="126"/>
      <c r="I33" s="34" t="e">
        <f t="shared" si="2"/>
        <v>#DIV/0!</v>
      </c>
      <c r="J33" s="35">
        <f t="shared" si="3"/>
        <v>0</v>
      </c>
    </row>
    <row r="34" spans="1:10" s="124" customFormat="1" ht="15">
      <c r="A34" s="305"/>
      <c r="B34" s="309"/>
      <c r="C34" s="309"/>
      <c r="D34" s="309"/>
      <c r="E34" s="309"/>
      <c r="F34" s="133"/>
      <c r="G34" s="134"/>
      <c r="H34" s="126"/>
      <c r="I34" s="34" t="e">
        <f t="shared" si="2"/>
        <v>#DIV/0!</v>
      </c>
      <c r="J34" s="35">
        <f t="shared" si="3"/>
        <v>0</v>
      </c>
    </row>
    <row r="35" spans="1:10" s="124" customFormat="1" ht="15">
      <c r="A35" s="305"/>
      <c r="B35" s="309"/>
      <c r="C35" s="309"/>
      <c r="D35" s="309"/>
      <c r="E35" s="309"/>
      <c r="F35" s="133"/>
      <c r="G35" s="134"/>
      <c r="H35" s="126"/>
      <c r="I35" s="34" t="e">
        <f t="shared" si="2"/>
        <v>#DIV/0!</v>
      </c>
      <c r="J35" s="35">
        <f t="shared" si="3"/>
        <v>0</v>
      </c>
    </row>
    <row r="36" spans="1:10" s="124" customFormat="1" ht="15">
      <c r="A36" s="305"/>
      <c r="B36" s="309"/>
      <c r="C36" s="309"/>
      <c r="D36" s="309"/>
      <c r="E36" s="309"/>
      <c r="F36" s="133"/>
      <c r="G36" s="134"/>
      <c r="H36" s="126"/>
      <c r="I36" s="34" t="e">
        <f t="shared" si="2"/>
        <v>#DIV/0!</v>
      </c>
      <c r="J36" s="35">
        <f t="shared" si="3"/>
        <v>0</v>
      </c>
    </row>
    <row r="37" spans="1:10" s="124" customFormat="1" ht="15">
      <c r="A37" s="305"/>
      <c r="B37" s="309"/>
      <c r="C37" s="309"/>
      <c r="D37" s="309"/>
      <c r="E37" s="309"/>
      <c r="F37" s="133"/>
      <c r="G37" s="134"/>
      <c r="H37" s="126"/>
      <c r="I37" s="34" t="e">
        <f t="shared" si="2"/>
        <v>#DIV/0!</v>
      </c>
      <c r="J37" s="35">
        <f t="shared" si="3"/>
        <v>0</v>
      </c>
    </row>
    <row r="38" spans="1:10" s="124" customFormat="1" ht="15">
      <c r="A38" s="305"/>
      <c r="B38" s="309"/>
      <c r="C38" s="309"/>
      <c r="D38" s="309"/>
      <c r="E38" s="309"/>
      <c r="F38" s="133"/>
      <c r="G38" s="134"/>
      <c r="H38" s="126"/>
      <c r="I38" s="34" t="e">
        <f t="shared" si="2"/>
        <v>#DIV/0!</v>
      </c>
      <c r="J38" s="35">
        <f t="shared" si="3"/>
        <v>0</v>
      </c>
    </row>
    <row r="39" spans="1:10" s="124" customFormat="1" ht="15">
      <c r="A39" s="305"/>
      <c r="B39" s="309"/>
      <c r="C39" s="309"/>
      <c r="D39" s="309"/>
      <c r="E39" s="309"/>
      <c r="F39" s="133"/>
      <c r="G39" s="134"/>
      <c r="H39" s="126"/>
      <c r="I39" s="34" t="e">
        <f t="shared" si="2"/>
        <v>#DIV/0!</v>
      </c>
      <c r="J39" s="35">
        <f t="shared" si="3"/>
        <v>0</v>
      </c>
    </row>
    <row r="40" spans="1:10" s="124" customFormat="1" ht="15">
      <c r="A40" s="305"/>
      <c r="B40" s="309"/>
      <c r="C40" s="309"/>
      <c r="D40" s="309"/>
      <c r="E40" s="309"/>
      <c r="F40" s="133"/>
      <c r="G40" s="134"/>
      <c r="H40" s="126"/>
      <c r="I40" s="34" t="e">
        <f t="shared" si="2"/>
        <v>#DIV/0!</v>
      </c>
      <c r="J40" s="35">
        <f t="shared" si="3"/>
        <v>0</v>
      </c>
    </row>
    <row r="41" spans="1:10" s="124" customFormat="1" ht="15">
      <c r="A41" s="305"/>
      <c r="B41" s="309"/>
      <c r="C41" s="309"/>
      <c r="D41" s="309"/>
      <c r="E41" s="309"/>
      <c r="F41" s="133"/>
      <c r="G41" s="134"/>
      <c r="H41" s="126"/>
      <c r="I41" s="34" t="e">
        <f t="shared" si="2"/>
        <v>#DIV/0!</v>
      </c>
      <c r="J41" s="35">
        <f t="shared" si="3"/>
        <v>0</v>
      </c>
    </row>
    <row r="42" spans="1:10" s="124" customFormat="1" ht="15">
      <c r="A42" s="305"/>
      <c r="B42" s="309"/>
      <c r="C42" s="309"/>
      <c r="D42" s="309"/>
      <c r="E42" s="309"/>
      <c r="F42" s="133"/>
      <c r="G42" s="134"/>
      <c r="H42" s="126"/>
      <c r="I42" s="34" t="e">
        <f t="shared" si="2"/>
        <v>#DIV/0!</v>
      </c>
      <c r="J42" s="35">
        <f t="shared" si="3"/>
        <v>0</v>
      </c>
    </row>
    <row r="43" spans="1:10" s="124" customFormat="1" ht="15">
      <c r="A43" s="305"/>
      <c r="B43" s="309"/>
      <c r="C43" s="309"/>
      <c r="D43" s="309"/>
      <c r="E43" s="309"/>
      <c r="F43" s="133"/>
      <c r="G43" s="134"/>
      <c r="H43" s="126"/>
      <c r="I43" s="34" t="e">
        <f>5/H43</f>
        <v>#DIV/0!</v>
      </c>
      <c r="J43" s="35">
        <f>IF(H43=0,0,5/H43)</f>
        <v>0</v>
      </c>
    </row>
    <row r="44" spans="1:10" s="124" customFormat="1" ht="15">
      <c r="A44" s="305"/>
      <c r="B44" s="309"/>
      <c r="C44" s="309"/>
      <c r="D44" s="309"/>
      <c r="E44" s="309"/>
      <c r="F44" s="133"/>
      <c r="G44" s="134"/>
      <c r="H44" s="126"/>
      <c r="I44" s="34" t="e">
        <f t="shared" si="2"/>
        <v>#DIV/0!</v>
      </c>
      <c r="J44" s="35">
        <f t="shared" ref="J44:J49" si="4">IF(H44=0,0,5/H44)</f>
        <v>0</v>
      </c>
    </row>
    <row r="45" spans="1:10" s="124" customFormat="1" ht="15">
      <c r="A45" s="305"/>
      <c r="B45" s="309"/>
      <c r="C45" s="309"/>
      <c r="D45" s="309"/>
      <c r="E45" s="309"/>
      <c r="F45" s="133"/>
      <c r="G45" s="134"/>
      <c r="H45" s="126"/>
      <c r="I45" s="34" t="e">
        <f t="shared" si="2"/>
        <v>#DIV/0!</v>
      </c>
      <c r="J45" s="35">
        <f t="shared" si="4"/>
        <v>0</v>
      </c>
    </row>
    <row r="46" spans="1:10" s="124" customFormat="1" ht="15">
      <c r="A46" s="305"/>
      <c r="B46" s="309"/>
      <c r="C46" s="309"/>
      <c r="D46" s="309"/>
      <c r="E46" s="309"/>
      <c r="F46" s="133"/>
      <c r="G46" s="134"/>
      <c r="H46" s="126"/>
      <c r="I46" s="34" t="e">
        <f t="shared" si="2"/>
        <v>#DIV/0!</v>
      </c>
      <c r="J46" s="35">
        <f t="shared" si="4"/>
        <v>0</v>
      </c>
    </row>
    <row r="47" spans="1:10" s="124" customFormat="1" ht="15">
      <c r="A47" s="305"/>
      <c r="B47" s="309"/>
      <c r="C47" s="309"/>
      <c r="D47" s="309"/>
      <c r="E47" s="309"/>
      <c r="F47" s="133"/>
      <c r="G47" s="134"/>
      <c r="H47" s="126"/>
      <c r="I47" s="34" t="e">
        <f t="shared" si="2"/>
        <v>#DIV/0!</v>
      </c>
      <c r="J47" s="35">
        <f t="shared" si="4"/>
        <v>0</v>
      </c>
    </row>
    <row r="48" spans="1:10" s="124" customFormat="1" ht="15">
      <c r="A48" s="305"/>
      <c r="B48" s="309"/>
      <c r="C48" s="309"/>
      <c r="D48" s="309"/>
      <c r="E48" s="309"/>
      <c r="F48" s="133"/>
      <c r="G48" s="134"/>
      <c r="H48" s="126"/>
      <c r="I48" s="34" t="e">
        <f t="shared" si="2"/>
        <v>#DIV/0!</v>
      </c>
      <c r="J48" s="35">
        <f t="shared" si="4"/>
        <v>0</v>
      </c>
    </row>
    <row r="49" spans="1:10" s="124" customFormat="1" ht="15.75" thickBot="1">
      <c r="A49" s="305"/>
      <c r="B49" s="310"/>
      <c r="C49" s="310"/>
      <c r="D49" s="310"/>
      <c r="E49" s="310"/>
      <c r="F49" s="135"/>
      <c r="G49" s="136"/>
      <c r="H49" s="131"/>
      <c r="I49" s="200" t="e">
        <f t="shared" si="2"/>
        <v>#DIV/0!</v>
      </c>
      <c r="J49" s="201">
        <f t="shared" si="4"/>
        <v>0</v>
      </c>
    </row>
    <row r="50" spans="1:10" s="124" customFormat="1" ht="15">
      <c r="A50" s="305"/>
      <c r="B50" s="328" t="s">
        <v>34</v>
      </c>
      <c r="C50" s="195"/>
      <c r="D50" s="195"/>
      <c r="E50" s="195"/>
      <c r="F50" s="137" t="s">
        <v>98</v>
      </c>
      <c r="G50" s="138" t="s">
        <v>78</v>
      </c>
      <c r="H50" s="139"/>
      <c r="I50" s="202"/>
      <c r="J50" s="203"/>
    </row>
    <row r="51" spans="1:10" s="124" customFormat="1" ht="15">
      <c r="A51" s="305"/>
      <c r="B51" s="315"/>
      <c r="C51" s="329" t="s">
        <v>13</v>
      </c>
      <c r="D51" s="326" t="s">
        <v>35</v>
      </c>
      <c r="E51" s="326">
        <v>10</v>
      </c>
      <c r="F51" s="140" t="s">
        <v>111</v>
      </c>
      <c r="G51" s="141">
        <v>1</v>
      </c>
      <c r="H51" s="126"/>
      <c r="I51" s="40">
        <f>10</f>
        <v>10</v>
      </c>
      <c r="J51" s="109">
        <f>IF(G51=0,0,10)</f>
        <v>10</v>
      </c>
    </row>
    <row r="52" spans="1:10" s="124" customFormat="1" ht="15">
      <c r="A52" s="305"/>
      <c r="B52" s="315"/>
      <c r="C52" s="329"/>
      <c r="D52" s="326"/>
      <c r="E52" s="326"/>
      <c r="F52" s="142"/>
      <c r="G52" s="143"/>
      <c r="H52" s="126"/>
      <c r="I52" s="204">
        <f>10</f>
        <v>10</v>
      </c>
      <c r="J52" s="41">
        <f>IF(G52=0,0,10)</f>
        <v>0</v>
      </c>
    </row>
    <row r="53" spans="1:10" s="124" customFormat="1" ht="15.75" thickBot="1">
      <c r="A53" s="305"/>
      <c r="B53" s="315"/>
      <c r="C53" s="329"/>
      <c r="D53" s="327"/>
      <c r="E53" s="327"/>
      <c r="F53" s="144"/>
      <c r="G53" s="145"/>
      <c r="H53" s="131"/>
      <c r="I53" s="205">
        <f>10</f>
        <v>10</v>
      </c>
      <c r="J53" s="206">
        <f>IF(G53=0,0,10)</f>
        <v>0</v>
      </c>
    </row>
    <row r="54" spans="1:10" s="124" customFormat="1" ht="15">
      <c r="A54" s="305"/>
      <c r="B54" s="315"/>
      <c r="C54" s="315"/>
      <c r="D54" s="312" t="s">
        <v>36</v>
      </c>
      <c r="E54" s="315">
        <v>5</v>
      </c>
      <c r="F54" s="125"/>
      <c r="G54" s="143">
        <v>1</v>
      </c>
      <c r="H54" s="123"/>
      <c r="I54" s="204">
        <f>5</f>
        <v>5</v>
      </c>
      <c r="J54" s="41">
        <f>IF(G54=0,0,5)</f>
        <v>5</v>
      </c>
    </row>
    <row r="55" spans="1:10" s="124" customFormat="1" ht="15">
      <c r="A55" s="305"/>
      <c r="B55" s="315"/>
      <c r="C55" s="315"/>
      <c r="D55" s="312"/>
      <c r="E55" s="315"/>
      <c r="F55" s="146"/>
      <c r="G55" s="143"/>
      <c r="H55" s="126"/>
      <c r="I55" s="204">
        <f>5</f>
        <v>5</v>
      </c>
      <c r="J55" s="41">
        <f>IF(G55=0,0,5)</f>
        <v>0</v>
      </c>
    </row>
    <row r="56" spans="1:10" s="124" customFormat="1" ht="15">
      <c r="A56" s="305"/>
      <c r="B56" s="315"/>
      <c r="C56" s="315"/>
      <c r="D56" s="312"/>
      <c r="E56" s="315"/>
      <c r="F56" s="146"/>
      <c r="G56" s="143"/>
      <c r="H56" s="126"/>
      <c r="I56" s="204">
        <f>5</f>
        <v>5</v>
      </c>
      <c r="J56" s="41">
        <f>IF(G56=0,0,5)</f>
        <v>0</v>
      </c>
    </row>
    <row r="57" spans="1:10" s="124" customFormat="1" ht="40.9" customHeight="1" thickBot="1">
      <c r="A57" s="305"/>
      <c r="B57" s="316"/>
      <c r="C57" s="316"/>
      <c r="D57" s="313"/>
      <c r="E57" s="316"/>
      <c r="F57" s="147"/>
      <c r="G57" s="145"/>
      <c r="H57" s="131"/>
      <c r="I57" s="205">
        <f>5</f>
        <v>5</v>
      </c>
      <c r="J57" s="206">
        <f>IF(G57=0,0,5)</f>
        <v>0</v>
      </c>
    </row>
    <row r="58" spans="1:10" s="124" customFormat="1" ht="15">
      <c r="A58" s="305"/>
      <c r="B58" s="311" t="s">
        <v>37</v>
      </c>
      <c r="C58" s="311" t="s">
        <v>13</v>
      </c>
      <c r="D58" s="311" t="s">
        <v>38</v>
      </c>
      <c r="E58" s="314">
        <v>15</v>
      </c>
      <c r="F58" s="148" t="s">
        <v>113</v>
      </c>
      <c r="G58" s="149">
        <v>1</v>
      </c>
      <c r="H58" s="150"/>
      <c r="I58" s="207">
        <v>15</v>
      </c>
      <c r="J58" s="114">
        <f>IF(G58=0,0,15)</f>
        <v>15</v>
      </c>
    </row>
    <row r="59" spans="1:10" s="124" customFormat="1" ht="15">
      <c r="A59" s="305"/>
      <c r="B59" s="312"/>
      <c r="C59" s="312"/>
      <c r="D59" s="312"/>
      <c r="E59" s="315"/>
      <c r="F59" s="146"/>
      <c r="G59" s="143"/>
      <c r="H59" s="126"/>
      <c r="I59" s="204">
        <v>15</v>
      </c>
      <c r="J59" s="41">
        <f>IF(G59=0,0,15)</f>
        <v>0</v>
      </c>
    </row>
    <row r="60" spans="1:10" s="124" customFormat="1" ht="15">
      <c r="A60" s="305"/>
      <c r="B60" s="312"/>
      <c r="C60" s="312"/>
      <c r="D60" s="312"/>
      <c r="E60" s="315"/>
      <c r="F60" s="146"/>
      <c r="G60" s="143"/>
      <c r="H60" s="126"/>
      <c r="I60" s="204">
        <v>15</v>
      </c>
      <c r="J60" s="41">
        <f>IF(G60=0,0,15)</f>
        <v>0</v>
      </c>
    </row>
    <row r="61" spans="1:10" s="124" customFormat="1" ht="15">
      <c r="A61" s="305"/>
      <c r="B61" s="312"/>
      <c r="C61" s="312"/>
      <c r="D61" s="312"/>
      <c r="E61" s="315"/>
      <c r="F61" s="146"/>
      <c r="G61" s="143"/>
      <c r="H61" s="126"/>
      <c r="I61" s="204">
        <v>15</v>
      </c>
      <c r="J61" s="41">
        <f>IF(G61=0,0,15)</f>
        <v>0</v>
      </c>
    </row>
    <row r="62" spans="1:10" s="124" customFormat="1" ht="15.75" thickBot="1">
      <c r="A62" s="305"/>
      <c r="B62" s="312"/>
      <c r="C62" s="312"/>
      <c r="D62" s="313"/>
      <c r="E62" s="316"/>
      <c r="F62" s="147"/>
      <c r="G62" s="145"/>
      <c r="H62" s="131"/>
      <c r="I62" s="205">
        <v>15</v>
      </c>
      <c r="J62" s="206">
        <f>IF(G62=0,0,15)</f>
        <v>0</v>
      </c>
    </row>
    <row r="63" spans="1:10" s="124" customFormat="1" ht="15">
      <c r="A63" s="305"/>
      <c r="B63" s="312"/>
      <c r="C63" s="312"/>
      <c r="D63" s="311" t="s">
        <v>39</v>
      </c>
      <c r="E63" s="314">
        <v>10</v>
      </c>
      <c r="F63" s="148" t="s">
        <v>112</v>
      </c>
      <c r="G63" s="149">
        <v>1</v>
      </c>
      <c r="H63" s="150"/>
      <c r="I63" s="207">
        <v>10</v>
      </c>
      <c r="J63" s="114">
        <f t="shared" ref="J63:J68" si="5">IF(G63=0,0,10)</f>
        <v>10</v>
      </c>
    </row>
    <row r="64" spans="1:10" s="124" customFormat="1" ht="15">
      <c r="A64" s="305"/>
      <c r="B64" s="312"/>
      <c r="C64" s="312"/>
      <c r="D64" s="312"/>
      <c r="E64" s="315"/>
      <c r="F64" s="146"/>
      <c r="G64" s="143"/>
      <c r="H64" s="126"/>
      <c r="I64" s="204">
        <v>10</v>
      </c>
      <c r="J64" s="41">
        <f t="shared" si="5"/>
        <v>0</v>
      </c>
    </row>
    <row r="65" spans="1:10" s="124" customFormat="1" ht="15">
      <c r="A65" s="305"/>
      <c r="B65" s="312"/>
      <c r="C65" s="312"/>
      <c r="D65" s="312"/>
      <c r="E65" s="315"/>
      <c r="F65" s="146"/>
      <c r="G65" s="143"/>
      <c r="H65" s="126"/>
      <c r="I65" s="204">
        <v>10</v>
      </c>
      <c r="J65" s="41">
        <f t="shared" si="5"/>
        <v>0</v>
      </c>
    </row>
    <row r="66" spans="1:10" s="124" customFormat="1" ht="15">
      <c r="A66" s="305"/>
      <c r="B66" s="312"/>
      <c r="C66" s="312"/>
      <c r="D66" s="312"/>
      <c r="E66" s="315"/>
      <c r="F66" s="146"/>
      <c r="G66" s="143"/>
      <c r="H66" s="126"/>
      <c r="I66" s="204">
        <v>10</v>
      </c>
      <c r="J66" s="41">
        <f t="shared" si="5"/>
        <v>0</v>
      </c>
    </row>
    <row r="67" spans="1:10" s="124" customFormat="1" ht="15">
      <c r="A67" s="305"/>
      <c r="B67" s="312"/>
      <c r="C67" s="312"/>
      <c r="D67" s="312"/>
      <c r="E67" s="315"/>
      <c r="F67" s="146"/>
      <c r="G67" s="143"/>
      <c r="H67" s="126"/>
      <c r="I67" s="204">
        <v>10</v>
      </c>
      <c r="J67" s="41">
        <f t="shared" si="5"/>
        <v>0</v>
      </c>
    </row>
    <row r="68" spans="1:10" s="124" customFormat="1" ht="15.75" thickBot="1">
      <c r="A68" s="305"/>
      <c r="B68" s="312"/>
      <c r="C68" s="312"/>
      <c r="D68" s="313"/>
      <c r="E68" s="316"/>
      <c r="F68" s="147"/>
      <c r="G68" s="145"/>
      <c r="H68" s="131"/>
      <c r="I68" s="205">
        <v>10</v>
      </c>
      <c r="J68" s="206">
        <f t="shared" si="5"/>
        <v>0</v>
      </c>
    </row>
    <row r="69" spans="1:10" s="124" customFormat="1" ht="15">
      <c r="A69" s="305"/>
      <c r="B69" s="312"/>
      <c r="C69" s="312"/>
      <c r="D69" s="311" t="s">
        <v>40</v>
      </c>
      <c r="E69" s="314">
        <v>5</v>
      </c>
      <c r="F69" s="151"/>
      <c r="G69" s="152">
        <v>1</v>
      </c>
      <c r="H69" s="153"/>
      <c r="I69" s="42">
        <v>5</v>
      </c>
      <c r="J69" s="43">
        <f>IF(G69=0,0,5)</f>
        <v>5</v>
      </c>
    </row>
    <row r="70" spans="1:10" s="124" customFormat="1" ht="45" customHeight="1" thickBot="1">
      <c r="A70" s="305"/>
      <c r="B70" s="313"/>
      <c r="C70" s="313"/>
      <c r="D70" s="313"/>
      <c r="E70" s="316"/>
      <c r="F70" s="154"/>
      <c r="G70" s="155"/>
      <c r="H70" s="131"/>
      <c r="I70" s="208">
        <f>5</f>
        <v>5</v>
      </c>
      <c r="J70" s="111">
        <f>IF(G70=0,0,5)</f>
        <v>0</v>
      </c>
    </row>
    <row r="71" spans="1:10" s="124" customFormat="1" ht="15">
      <c r="A71" s="305"/>
      <c r="B71" s="312" t="s">
        <v>41</v>
      </c>
      <c r="C71" s="312"/>
      <c r="D71" s="311" t="s">
        <v>42</v>
      </c>
      <c r="E71" s="314" t="s">
        <v>43</v>
      </c>
      <c r="F71" s="137" t="s">
        <v>98</v>
      </c>
      <c r="G71" s="138" t="s">
        <v>78</v>
      </c>
      <c r="H71" s="139" t="s">
        <v>102</v>
      </c>
      <c r="I71" s="209"/>
      <c r="J71" s="210"/>
    </row>
    <row r="72" spans="1:10" s="124" customFormat="1" ht="15">
      <c r="A72" s="305"/>
      <c r="B72" s="312"/>
      <c r="C72" s="312"/>
      <c r="D72" s="312"/>
      <c r="E72" s="315"/>
      <c r="F72" s="86" t="s">
        <v>116</v>
      </c>
      <c r="G72" s="143">
        <v>1</v>
      </c>
      <c r="H72" s="123">
        <v>3</v>
      </c>
      <c r="I72" s="40">
        <f>5*H72</f>
        <v>15</v>
      </c>
      <c r="J72" s="109">
        <f>IF(G72=0,0,5*H72)</f>
        <v>15</v>
      </c>
    </row>
    <row r="73" spans="1:10" s="124" customFormat="1" ht="15">
      <c r="A73" s="305"/>
      <c r="B73" s="312"/>
      <c r="C73" s="312"/>
      <c r="D73" s="312"/>
      <c r="E73" s="315"/>
      <c r="F73" s="87"/>
      <c r="G73" s="156"/>
      <c r="H73" s="126"/>
      <c r="I73" s="40">
        <f>5*H73</f>
        <v>0</v>
      </c>
      <c r="J73" s="109">
        <f>IF(G73=0,0,5*H73)</f>
        <v>0</v>
      </c>
    </row>
    <row r="74" spans="1:10" s="124" customFormat="1" ht="15">
      <c r="A74" s="305"/>
      <c r="B74" s="312"/>
      <c r="C74" s="312"/>
      <c r="D74" s="312"/>
      <c r="E74" s="315"/>
      <c r="F74" s="87"/>
      <c r="G74" s="156"/>
      <c r="H74" s="126"/>
      <c r="I74" s="40">
        <f>5*H74</f>
        <v>0</v>
      </c>
      <c r="J74" s="109">
        <f>IF(G74=0,0,5*H74)</f>
        <v>0</v>
      </c>
    </row>
    <row r="75" spans="1:10" s="124" customFormat="1" ht="15.75" thickBot="1">
      <c r="A75" s="305"/>
      <c r="B75" s="312"/>
      <c r="C75" s="312"/>
      <c r="D75" s="313"/>
      <c r="E75" s="316"/>
      <c r="F75" s="154"/>
      <c r="G75" s="121"/>
      <c r="H75" s="131"/>
      <c r="I75" s="208">
        <f>5*H75</f>
        <v>0</v>
      </c>
      <c r="J75" s="111">
        <f>IF(G75=0,0,5*H75)</f>
        <v>0</v>
      </c>
    </row>
    <row r="76" spans="1:10" s="124" customFormat="1" ht="15">
      <c r="A76" s="305"/>
      <c r="B76" s="312"/>
      <c r="C76" s="312"/>
      <c r="D76" s="312" t="s">
        <v>44</v>
      </c>
      <c r="E76" s="315" t="s">
        <v>45</v>
      </c>
      <c r="F76" s="122" t="s">
        <v>114</v>
      </c>
      <c r="G76" s="157">
        <v>1</v>
      </c>
      <c r="H76" s="123">
        <v>2</v>
      </c>
      <c r="I76" s="204">
        <f>2*H76</f>
        <v>4</v>
      </c>
      <c r="J76" s="41">
        <f>IF(G76=0,0,2*H76)</f>
        <v>4</v>
      </c>
    </row>
    <row r="77" spans="1:10" s="124" customFormat="1" ht="15">
      <c r="A77" s="305"/>
      <c r="B77" s="312"/>
      <c r="C77" s="312"/>
      <c r="D77" s="312"/>
      <c r="E77" s="315"/>
      <c r="F77" s="87"/>
      <c r="G77" s="156"/>
      <c r="H77" s="126"/>
      <c r="I77" s="40">
        <f>2*H77</f>
        <v>0</v>
      </c>
      <c r="J77" s="109">
        <f>IF(G77=0,0,2*H77)</f>
        <v>0</v>
      </c>
    </row>
    <row r="78" spans="1:10" s="124" customFormat="1" ht="15">
      <c r="A78" s="305"/>
      <c r="B78" s="312"/>
      <c r="C78" s="312"/>
      <c r="D78" s="312"/>
      <c r="E78" s="315"/>
      <c r="F78" s="87"/>
      <c r="G78" s="143"/>
      <c r="H78" s="153"/>
      <c r="I78" s="40">
        <f>2*H78</f>
        <v>0</v>
      </c>
      <c r="J78" s="109">
        <f>IF(G78=0,0,2*H78)</f>
        <v>0</v>
      </c>
    </row>
    <row r="79" spans="1:10" s="124" customFormat="1" ht="15.75" thickBot="1">
      <c r="A79" s="305"/>
      <c r="B79" s="312"/>
      <c r="C79" s="312"/>
      <c r="D79" s="313"/>
      <c r="E79" s="316"/>
      <c r="F79" s="158"/>
      <c r="G79" s="143"/>
      <c r="H79" s="131"/>
      <c r="I79" s="208">
        <f>2*H79</f>
        <v>0</v>
      </c>
      <c r="J79" s="111">
        <f>IF(G79=0,0,2*H79)</f>
        <v>0</v>
      </c>
    </row>
    <row r="80" spans="1:10" s="124" customFormat="1" ht="13.5" thickBot="1">
      <c r="A80" s="306"/>
      <c r="B80" s="324" t="s">
        <v>46</v>
      </c>
      <c r="C80" s="325"/>
      <c r="D80" s="325"/>
      <c r="E80" s="325"/>
      <c r="F80" s="159"/>
      <c r="G80" s="160" t="s">
        <v>78</v>
      </c>
      <c r="H80" s="161"/>
      <c r="I80" s="211"/>
      <c r="J80" s="212"/>
    </row>
    <row r="81" spans="1:10" s="124" customFormat="1" ht="15">
      <c r="A81" s="305"/>
      <c r="B81" s="311" t="s">
        <v>47</v>
      </c>
      <c r="C81" s="314"/>
      <c r="D81" s="311" t="s">
        <v>48</v>
      </c>
      <c r="E81" s="314">
        <v>30</v>
      </c>
      <c r="F81" s="122" t="s">
        <v>117</v>
      </c>
      <c r="G81" s="157">
        <v>1</v>
      </c>
      <c r="H81" s="123"/>
      <c r="I81" s="213">
        <v>30</v>
      </c>
      <c r="J81" s="41">
        <f>IF(G81=0,0,30)</f>
        <v>30</v>
      </c>
    </row>
    <row r="82" spans="1:10" s="124" customFormat="1" ht="15">
      <c r="A82" s="305"/>
      <c r="B82" s="312"/>
      <c r="C82" s="315"/>
      <c r="D82" s="312"/>
      <c r="E82" s="315"/>
      <c r="F82" s="125"/>
      <c r="G82" s="157"/>
      <c r="H82" s="123"/>
      <c r="I82" s="214">
        <v>30</v>
      </c>
      <c r="J82" s="41">
        <f>IF(G82=0,0,30)</f>
        <v>0</v>
      </c>
    </row>
    <row r="83" spans="1:10" s="124" customFormat="1" ht="15">
      <c r="A83" s="305"/>
      <c r="B83" s="312"/>
      <c r="C83" s="315"/>
      <c r="D83" s="312"/>
      <c r="E83" s="315"/>
      <c r="F83" s="125"/>
      <c r="G83" s="157"/>
      <c r="H83" s="126"/>
      <c r="I83" s="215">
        <v>30</v>
      </c>
      <c r="J83" s="109">
        <f>IF(G83=0,0,30)</f>
        <v>0</v>
      </c>
    </row>
    <row r="84" spans="1:10" s="124" customFormat="1" ht="15.75" thickBot="1">
      <c r="A84" s="305"/>
      <c r="B84" s="312"/>
      <c r="C84" s="315"/>
      <c r="D84" s="313"/>
      <c r="E84" s="316"/>
      <c r="F84" s="162"/>
      <c r="G84" s="163"/>
      <c r="H84" s="131"/>
      <c r="I84" s="208">
        <v>30</v>
      </c>
      <c r="J84" s="111">
        <f>IF(G84=0,0,30)</f>
        <v>0</v>
      </c>
    </row>
    <row r="85" spans="1:10" s="124" customFormat="1" ht="15">
      <c r="A85" s="305"/>
      <c r="B85" s="312"/>
      <c r="C85" s="315"/>
      <c r="D85" s="321" t="s">
        <v>49</v>
      </c>
      <c r="E85" s="314">
        <v>15</v>
      </c>
      <c r="F85" s="164" t="s">
        <v>115</v>
      </c>
      <c r="G85" s="165">
        <v>1</v>
      </c>
      <c r="H85" s="150"/>
      <c r="I85" s="207">
        <v>15</v>
      </c>
      <c r="J85" s="114">
        <f>IF(G85=0,0,15)</f>
        <v>15</v>
      </c>
    </row>
    <row r="86" spans="1:10" s="124" customFormat="1" ht="15">
      <c r="A86" s="305"/>
      <c r="B86" s="312"/>
      <c r="C86" s="315"/>
      <c r="D86" s="322"/>
      <c r="E86" s="315"/>
      <c r="F86" s="146"/>
      <c r="G86" s="157"/>
      <c r="H86" s="126"/>
      <c r="I86" s="40">
        <v>15</v>
      </c>
      <c r="J86" s="109">
        <f>IF(G86=0,0,15)</f>
        <v>0</v>
      </c>
    </row>
    <row r="87" spans="1:10" s="124" customFormat="1" ht="15">
      <c r="A87" s="305"/>
      <c r="B87" s="312"/>
      <c r="C87" s="315"/>
      <c r="D87" s="322"/>
      <c r="E87" s="315"/>
      <c r="F87" s="146"/>
      <c r="G87" s="157"/>
      <c r="H87" s="126"/>
      <c r="I87" s="40">
        <v>15</v>
      </c>
      <c r="J87" s="109">
        <f>IF(G87=0,0,15)</f>
        <v>0</v>
      </c>
    </row>
    <row r="88" spans="1:10" s="124" customFormat="1" ht="15">
      <c r="A88" s="305"/>
      <c r="B88" s="312"/>
      <c r="C88" s="315"/>
      <c r="D88" s="322"/>
      <c r="E88" s="315"/>
      <c r="F88" s="146"/>
      <c r="G88" s="157"/>
      <c r="H88" s="126"/>
      <c r="I88" s="40">
        <v>15</v>
      </c>
      <c r="J88" s="109">
        <f>IF(G88=0,0,15)</f>
        <v>0</v>
      </c>
    </row>
    <row r="89" spans="1:10" s="124" customFormat="1" ht="15.75" thickBot="1">
      <c r="A89" s="305"/>
      <c r="B89" s="312"/>
      <c r="C89" s="315"/>
      <c r="D89" s="323"/>
      <c r="E89" s="316"/>
      <c r="F89" s="166"/>
      <c r="G89" s="167"/>
      <c r="H89" s="131"/>
      <c r="I89" s="208">
        <v>15</v>
      </c>
      <c r="J89" s="111">
        <f>IF(G89=0,0,15)</f>
        <v>0</v>
      </c>
    </row>
    <row r="90" spans="1:10" s="124" customFormat="1" ht="15">
      <c r="A90" s="305"/>
      <c r="B90" s="312"/>
      <c r="C90" s="315"/>
      <c r="D90" s="311" t="s">
        <v>50</v>
      </c>
      <c r="E90" s="314">
        <v>10</v>
      </c>
      <c r="F90" s="148" t="s">
        <v>117</v>
      </c>
      <c r="G90" s="168">
        <v>1</v>
      </c>
      <c r="H90" s="150"/>
      <c r="I90" s="207">
        <v>10</v>
      </c>
      <c r="J90" s="114">
        <f>IF(G90=0,0,10)</f>
        <v>10</v>
      </c>
    </row>
    <row r="91" spans="1:10" s="124" customFormat="1" ht="15">
      <c r="A91" s="305"/>
      <c r="B91" s="312"/>
      <c r="C91" s="315"/>
      <c r="D91" s="312"/>
      <c r="E91" s="315"/>
      <c r="F91" s="169"/>
      <c r="G91" s="170"/>
      <c r="H91" s="126"/>
      <c r="I91" s="40">
        <v>10</v>
      </c>
      <c r="J91" s="109">
        <f>IF(G91=0,0,10)</f>
        <v>0</v>
      </c>
    </row>
    <row r="92" spans="1:10" s="124" customFormat="1" ht="15.75" thickBot="1">
      <c r="A92" s="305"/>
      <c r="B92" s="312"/>
      <c r="C92" s="315"/>
      <c r="D92" s="313"/>
      <c r="E92" s="316"/>
      <c r="F92" s="147"/>
      <c r="G92" s="121"/>
      <c r="H92" s="131"/>
      <c r="I92" s="208">
        <v>10</v>
      </c>
      <c r="J92" s="111">
        <f>IF(G92=0,0,10)</f>
        <v>0</v>
      </c>
    </row>
    <row r="93" spans="1:10" s="124" customFormat="1" ht="15">
      <c r="A93" s="305"/>
      <c r="B93" s="312"/>
      <c r="C93" s="315"/>
      <c r="D93" s="312" t="s">
        <v>51</v>
      </c>
      <c r="E93" s="315">
        <v>5</v>
      </c>
      <c r="F93" s="122" t="s">
        <v>117</v>
      </c>
      <c r="G93" s="171">
        <v>1</v>
      </c>
      <c r="H93" s="123"/>
      <c r="I93" s="204">
        <f>5</f>
        <v>5</v>
      </c>
      <c r="J93" s="41">
        <f>IF(G93=0,0,5)</f>
        <v>5</v>
      </c>
    </row>
    <row r="94" spans="1:10" s="124" customFormat="1" ht="15">
      <c r="A94" s="305"/>
      <c r="B94" s="312"/>
      <c r="C94" s="315"/>
      <c r="D94" s="312"/>
      <c r="E94" s="315"/>
      <c r="F94" s="172"/>
      <c r="G94" s="173"/>
      <c r="H94" s="126"/>
      <c r="I94" s="40">
        <f>5</f>
        <v>5</v>
      </c>
      <c r="J94" s="109">
        <f>IF(G94=0,0,5)</f>
        <v>0</v>
      </c>
    </row>
    <row r="95" spans="1:10" s="124" customFormat="1" ht="15">
      <c r="A95" s="305"/>
      <c r="B95" s="312"/>
      <c r="C95" s="315"/>
      <c r="D95" s="312"/>
      <c r="E95" s="315"/>
      <c r="F95" s="172"/>
      <c r="G95" s="173"/>
      <c r="H95" s="126"/>
      <c r="I95" s="40">
        <f>5</f>
        <v>5</v>
      </c>
      <c r="J95" s="109">
        <f>IF(G95=0,0,5)</f>
        <v>0</v>
      </c>
    </row>
    <row r="96" spans="1:10" s="124" customFormat="1" ht="15.75" thickBot="1">
      <c r="A96" s="305"/>
      <c r="B96" s="313"/>
      <c r="C96" s="316"/>
      <c r="D96" s="313"/>
      <c r="E96" s="316"/>
      <c r="F96" s="147"/>
      <c r="G96" s="121"/>
      <c r="H96" s="131"/>
      <c r="I96" s="208">
        <f>5</f>
        <v>5</v>
      </c>
      <c r="J96" s="111">
        <f>IF(G96=0,0,5)</f>
        <v>0</v>
      </c>
    </row>
    <row r="97" spans="1:10" s="124" customFormat="1" ht="32.450000000000003" customHeight="1" thickBot="1">
      <c r="A97" s="305"/>
      <c r="B97" s="312" t="s">
        <v>52</v>
      </c>
      <c r="C97" s="196" t="s">
        <v>53</v>
      </c>
      <c r="D97" s="196"/>
      <c r="E97" s="197">
        <v>100</v>
      </c>
      <c r="F97" s="158" t="s">
        <v>118</v>
      </c>
      <c r="G97" s="163">
        <v>1</v>
      </c>
      <c r="H97" s="174"/>
      <c r="I97" s="216">
        <v>100</v>
      </c>
      <c r="J97" s="206">
        <f>IF(G97=0,0,100)</f>
        <v>100</v>
      </c>
    </row>
    <row r="98" spans="1:10" s="124" customFormat="1" ht="15">
      <c r="A98" s="305"/>
      <c r="B98" s="312"/>
      <c r="C98" s="312" t="s">
        <v>54</v>
      </c>
      <c r="D98" s="314"/>
      <c r="E98" s="314">
        <v>30</v>
      </c>
      <c r="F98" s="148" t="s">
        <v>119</v>
      </c>
      <c r="G98" s="165">
        <v>1</v>
      </c>
      <c r="H98" s="150"/>
      <c r="I98" s="217">
        <v>30</v>
      </c>
      <c r="J98" s="218">
        <f>IF(G98=0,0,30)</f>
        <v>30</v>
      </c>
    </row>
    <row r="99" spans="1:10" s="124" customFormat="1" ht="15">
      <c r="A99" s="305"/>
      <c r="B99" s="312"/>
      <c r="C99" s="312"/>
      <c r="D99" s="315"/>
      <c r="E99" s="315"/>
      <c r="F99" s="125"/>
      <c r="G99" s="157"/>
      <c r="H99" s="126"/>
      <c r="I99" s="215">
        <v>30</v>
      </c>
      <c r="J99" s="219">
        <f>IF(G99=0,0,30)</f>
        <v>0</v>
      </c>
    </row>
    <row r="100" spans="1:10" s="124" customFormat="1" ht="32.450000000000003" customHeight="1" thickBot="1">
      <c r="A100" s="305"/>
      <c r="B100" s="312"/>
      <c r="C100" s="313"/>
      <c r="D100" s="316"/>
      <c r="E100" s="316"/>
      <c r="F100" s="147"/>
      <c r="G100" s="121"/>
      <c r="H100" s="131"/>
      <c r="I100" s="220">
        <v>30</v>
      </c>
      <c r="J100" s="111">
        <f>IF(G100=0,0,30)</f>
        <v>0</v>
      </c>
    </row>
    <row r="101" spans="1:10" s="124" customFormat="1" ht="26.25" thickBot="1">
      <c r="A101" s="305"/>
      <c r="B101" s="312"/>
      <c r="C101" s="311" t="s">
        <v>55</v>
      </c>
      <c r="D101" s="198" t="s">
        <v>56</v>
      </c>
      <c r="E101" s="199">
        <v>30</v>
      </c>
      <c r="F101" s="175" t="s">
        <v>120</v>
      </c>
      <c r="G101" s="176">
        <v>1</v>
      </c>
      <c r="H101" s="177"/>
      <c r="I101" s="221">
        <v>30</v>
      </c>
      <c r="J101" s="222">
        <f>IF(G101=0,0,30)</f>
        <v>30</v>
      </c>
    </row>
    <row r="102" spans="1:10" s="124" customFormat="1" ht="15">
      <c r="A102" s="305"/>
      <c r="B102" s="312"/>
      <c r="C102" s="312"/>
      <c r="D102" s="312" t="s">
        <v>57</v>
      </c>
      <c r="E102" s="315">
        <v>10</v>
      </c>
      <c r="F102" s="122" t="s">
        <v>120</v>
      </c>
      <c r="G102" s="157">
        <v>1</v>
      </c>
      <c r="H102" s="123"/>
      <c r="I102" s="214">
        <v>10</v>
      </c>
      <c r="J102" s="43">
        <f>IF(G102=0,0,10)</f>
        <v>10</v>
      </c>
    </row>
    <row r="103" spans="1:10" s="124" customFormat="1" ht="15.75" thickBot="1">
      <c r="A103" s="305"/>
      <c r="B103" s="312"/>
      <c r="C103" s="313"/>
      <c r="D103" s="313"/>
      <c r="E103" s="316"/>
      <c r="F103" s="147"/>
      <c r="G103" s="121"/>
      <c r="H103" s="131"/>
      <c r="I103" s="220">
        <v>10</v>
      </c>
      <c r="J103" s="111">
        <f>IF(G103=0,0,10)</f>
        <v>0</v>
      </c>
    </row>
    <row r="104" spans="1:10" s="124" customFormat="1" ht="15">
      <c r="A104" s="305"/>
      <c r="B104" s="312"/>
      <c r="C104" s="314" t="s">
        <v>58</v>
      </c>
      <c r="D104" s="311" t="s">
        <v>59</v>
      </c>
      <c r="E104" s="314">
        <v>5</v>
      </c>
      <c r="F104" s="164" t="s">
        <v>121</v>
      </c>
      <c r="G104" s="165">
        <v>1</v>
      </c>
      <c r="H104" s="150"/>
      <c r="I104" s="217">
        <v>5</v>
      </c>
      <c r="J104" s="218">
        <f>IF(G104=0,0,5)</f>
        <v>5</v>
      </c>
    </row>
    <row r="105" spans="1:10" s="124" customFormat="1" ht="15">
      <c r="A105" s="305"/>
      <c r="B105" s="312"/>
      <c r="C105" s="315"/>
      <c r="D105" s="312"/>
      <c r="E105" s="315"/>
      <c r="F105" s="146"/>
      <c r="G105" s="156"/>
      <c r="H105" s="126"/>
      <c r="I105" s="215">
        <v>5</v>
      </c>
      <c r="J105" s="219">
        <f>IF(G105=0,0,5)</f>
        <v>0</v>
      </c>
    </row>
    <row r="106" spans="1:10" s="124" customFormat="1" ht="15">
      <c r="A106" s="305"/>
      <c r="B106" s="312"/>
      <c r="C106" s="315"/>
      <c r="D106" s="312"/>
      <c r="E106" s="315"/>
      <c r="F106" s="146"/>
      <c r="G106" s="156"/>
      <c r="H106" s="126"/>
      <c r="I106" s="215">
        <v>5</v>
      </c>
      <c r="J106" s="219">
        <f>IF(G106=0,0,5)</f>
        <v>0</v>
      </c>
    </row>
    <row r="107" spans="1:10" s="124" customFormat="1" ht="13.15" customHeight="1">
      <c r="A107" s="305"/>
      <c r="B107" s="312"/>
      <c r="C107" s="315"/>
      <c r="D107" s="312"/>
      <c r="E107" s="315"/>
      <c r="F107" s="178"/>
      <c r="G107" s="156"/>
      <c r="H107" s="126"/>
      <c r="I107" s="215">
        <v>5</v>
      </c>
      <c r="J107" s="219">
        <f>IF(G107=0,0,5)</f>
        <v>0</v>
      </c>
    </row>
    <row r="108" spans="1:10" s="124" customFormat="1" ht="15.75" thickBot="1">
      <c r="A108" s="305"/>
      <c r="B108" s="312"/>
      <c r="C108" s="315"/>
      <c r="D108" s="313"/>
      <c r="E108" s="316"/>
      <c r="F108" s="179"/>
      <c r="G108" s="121"/>
      <c r="H108" s="131"/>
      <c r="I108" s="220">
        <v>5</v>
      </c>
      <c r="J108" s="111">
        <f>IF(G108=0,0,5)</f>
        <v>0</v>
      </c>
    </row>
    <row r="109" spans="1:10" s="124" customFormat="1" ht="15">
      <c r="A109" s="305"/>
      <c r="B109" s="312"/>
      <c r="C109" s="315"/>
      <c r="D109" s="312" t="s">
        <v>60</v>
      </c>
      <c r="E109" s="315">
        <v>2</v>
      </c>
      <c r="F109" s="180" t="s">
        <v>122</v>
      </c>
      <c r="G109" s="157">
        <v>1</v>
      </c>
      <c r="H109" s="123"/>
      <c r="I109" s="214">
        <v>2</v>
      </c>
      <c r="J109" s="43">
        <f>IF(G109=0,0,2)</f>
        <v>2</v>
      </c>
    </row>
    <row r="110" spans="1:10" s="124" customFormat="1" ht="15">
      <c r="A110" s="305"/>
      <c r="B110" s="312"/>
      <c r="C110" s="315"/>
      <c r="D110" s="312"/>
      <c r="E110" s="315"/>
      <c r="F110" s="181"/>
      <c r="G110" s="156"/>
      <c r="H110" s="126"/>
      <c r="I110" s="215">
        <v>2</v>
      </c>
      <c r="J110" s="219">
        <f>IF(G110=0,0,2)</f>
        <v>0</v>
      </c>
    </row>
    <row r="111" spans="1:10" s="124" customFormat="1" ht="15">
      <c r="A111" s="305"/>
      <c r="B111" s="312"/>
      <c r="C111" s="315"/>
      <c r="D111" s="312"/>
      <c r="E111" s="315"/>
      <c r="F111" s="181"/>
      <c r="G111" s="156"/>
      <c r="H111" s="126"/>
      <c r="I111" s="215">
        <v>2</v>
      </c>
      <c r="J111" s="219">
        <f>IF(G111=0,0,2)</f>
        <v>0</v>
      </c>
    </row>
    <row r="112" spans="1:10" s="124" customFormat="1" ht="15">
      <c r="A112" s="305"/>
      <c r="B112" s="312"/>
      <c r="C112" s="315"/>
      <c r="D112" s="312"/>
      <c r="E112" s="315"/>
      <c r="F112" s="181"/>
      <c r="G112" s="156"/>
      <c r="H112" s="126"/>
      <c r="I112" s="215">
        <v>2</v>
      </c>
      <c r="J112" s="219">
        <f>IF(G112=0,0,2)</f>
        <v>0</v>
      </c>
    </row>
    <row r="113" spans="1:10" s="124" customFormat="1" ht="15.75" thickBot="1">
      <c r="A113" s="305"/>
      <c r="B113" s="312"/>
      <c r="C113" s="316"/>
      <c r="D113" s="313"/>
      <c r="E113" s="331"/>
      <c r="F113" s="166"/>
      <c r="G113" s="121"/>
      <c r="H113" s="131"/>
      <c r="I113" s="220">
        <v>2</v>
      </c>
      <c r="J113" s="111">
        <f>IF(G113=0,0,2)</f>
        <v>0</v>
      </c>
    </row>
    <row r="114" spans="1:10" s="124" customFormat="1" ht="15">
      <c r="A114" s="305"/>
      <c r="B114" s="312"/>
      <c r="C114" s="315" t="s">
        <v>61</v>
      </c>
      <c r="D114" s="311" t="s">
        <v>62</v>
      </c>
      <c r="E114" s="314">
        <v>15</v>
      </c>
      <c r="F114" s="148" t="s">
        <v>123</v>
      </c>
      <c r="G114" s="165">
        <v>1</v>
      </c>
      <c r="H114" s="150"/>
      <c r="I114" s="217">
        <v>15</v>
      </c>
      <c r="J114" s="218">
        <f>IF(G114=0,0,15)</f>
        <v>15</v>
      </c>
    </row>
    <row r="115" spans="1:10" s="124" customFormat="1" ht="26.45" customHeight="1" thickBot="1">
      <c r="A115" s="305"/>
      <c r="B115" s="312"/>
      <c r="C115" s="315"/>
      <c r="D115" s="313"/>
      <c r="E115" s="316"/>
      <c r="F115" s="147"/>
      <c r="G115" s="121"/>
      <c r="H115" s="131"/>
      <c r="I115" s="220">
        <v>15</v>
      </c>
      <c r="J115" s="111">
        <f>IF(G115=0,0,15)</f>
        <v>0</v>
      </c>
    </row>
    <row r="116" spans="1:10" s="124" customFormat="1" ht="15">
      <c r="A116" s="305"/>
      <c r="B116" s="312"/>
      <c r="C116" s="315"/>
      <c r="D116" s="312" t="s">
        <v>63</v>
      </c>
      <c r="E116" s="315">
        <v>10</v>
      </c>
      <c r="F116" s="122" t="s">
        <v>123</v>
      </c>
      <c r="G116" s="171">
        <v>1</v>
      </c>
      <c r="H116" s="123"/>
      <c r="I116" s="214">
        <v>10</v>
      </c>
      <c r="J116" s="43">
        <f>IF(G116=0,0,10)</f>
        <v>10</v>
      </c>
    </row>
    <row r="117" spans="1:10" s="124" customFormat="1" ht="15.75" thickBot="1">
      <c r="A117" s="307"/>
      <c r="B117" s="317"/>
      <c r="C117" s="330"/>
      <c r="D117" s="317"/>
      <c r="E117" s="330"/>
      <c r="F117" s="166"/>
      <c r="G117" s="121"/>
      <c r="H117" s="131"/>
      <c r="I117" s="220">
        <v>10</v>
      </c>
      <c r="J117" s="111">
        <f>IF(G117=0,0,10)</f>
        <v>0</v>
      </c>
    </row>
    <row r="118" spans="1:10" s="124" customFormat="1" ht="19.5" thickTop="1" thickBot="1">
      <c r="A118" s="182"/>
      <c r="G118" s="223"/>
      <c r="H118" s="224"/>
      <c r="I118" s="225" t="s">
        <v>124</v>
      </c>
      <c r="J118" s="226">
        <f>SUM(J4:J117)</f>
        <v>333.5</v>
      </c>
    </row>
    <row r="119" spans="1:10" ht="15.75">
      <c r="G119" s="183"/>
    </row>
    <row r="120" spans="1:10" ht="15.75">
      <c r="G120" s="242" t="s">
        <v>82</v>
      </c>
      <c r="H120" s="242"/>
      <c r="I120" s="242"/>
      <c r="J120" s="45">
        <v>20</v>
      </c>
    </row>
    <row r="121" spans="1:10" ht="15.75">
      <c r="G121" s="242" t="s">
        <v>83</v>
      </c>
      <c r="H121" s="242"/>
      <c r="I121" s="242"/>
      <c r="J121" s="45">
        <v>40</v>
      </c>
    </row>
  </sheetData>
  <sheetProtection insertRows="0" sort="0"/>
  <mergeCells count="58">
    <mergeCell ref="C104:C113"/>
    <mergeCell ref="E104:E108"/>
    <mergeCell ref="D104:D108"/>
    <mergeCell ref="D109:D113"/>
    <mergeCell ref="E109:E113"/>
    <mergeCell ref="E98:E100"/>
    <mergeCell ref="C101:C103"/>
    <mergeCell ref="C98:C100"/>
    <mergeCell ref="D98:D100"/>
    <mergeCell ref="D102:D103"/>
    <mergeCell ref="E102:E103"/>
    <mergeCell ref="G120:I120"/>
    <mergeCell ref="G121:I121"/>
    <mergeCell ref="C114:C117"/>
    <mergeCell ref="D114:D115"/>
    <mergeCell ref="D116:D117"/>
    <mergeCell ref="E114:E115"/>
    <mergeCell ref="E116:E117"/>
    <mergeCell ref="D71:D75"/>
    <mergeCell ref="E51:E53"/>
    <mergeCell ref="D51:D53"/>
    <mergeCell ref="B50:B57"/>
    <mergeCell ref="C51:C57"/>
    <mergeCell ref="D58:D62"/>
    <mergeCell ref="E58:E62"/>
    <mergeCell ref="E69:E70"/>
    <mergeCell ref="C71:C79"/>
    <mergeCell ref="E93:E96"/>
    <mergeCell ref="E76:E79"/>
    <mergeCell ref="D81:D84"/>
    <mergeCell ref="E81:E84"/>
    <mergeCell ref="D85:D89"/>
    <mergeCell ref="D76:D79"/>
    <mergeCell ref="E85:E89"/>
    <mergeCell ref="B80:E80"/>
    <mergeCell ref="B81:B96"/>
    <mergeCell ref="C81:C96"/>
    <mergeCell ref="D15:D49"/>
    <mergeCell ref="E15:E49"/>
    <mergeCell ref="D54:D57"/>
    <mergeCell ref="E54:E57"/>
    <mergeCell ref="D4:D14"/>
    <mergeCell ref="A1:E1"/>
    <mergeCell ref="A4:A117"/>
    <mergeCell ref="B4:B49"/>
    <mergeCell ref="C4:C49"/>
    <mergeCell ref="B58:B70"/>
    <mergeCell ref="C58:C70"/>
    <mergeCell ref="B71:B79"/>
    <mergeCell ref="D63:D68"/>
    <mergeCell ref="E63:E68"/>
    <mergeCell ref="E71:E75"/>
    <mergeCell ref="B97:B117"/>
    <mergeCell ref="D69:D70"/>
    <mergeCell ref="D93:D96"/>
    <mergeCell ref="D90:D92"/>
    <mergeCell ref="E90:E92"/>
    <mergeCell ref="E4:E14"/>
  </mergeCells>
  <pageMargins left="0.31496062992125984" right="0.31496062992125984" top="0.74803149606299213" bottom="0.74803149606299213" header="0.31496062992125984" footer="0.31496062992125984"/>
  <pageSetup paperSize="9" scale="7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Criteriul A1</vt:lpstr>
      <vt:lpstr>Criteriul A2</vt:lpstr>
      <vt:lpstr>Criteriul 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anca</dc:creator>
  <cp:lastModifiedBy>Alina</cp:lastModifiedBy>
  <cp:lastPrinted>2017-11-22T13:50:13Z</cp:lastPrinted>
  <dcterms:created xsi:type="dcterms:W3CDTF">2013-01-08T09:55:17Z</dcterms:created>
  <dcterms:modified xsi:type="dcterms:W3CDTF">2017-11-24T22:14:04Z</dcterms:modified>
</cp:coreProperties>
</file>