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4830" windowWidth="19230" windowHeight="6870"/>
  </bookViews>
  <sheets>
    <sheet name="Anexa1-IC-normare-cercetare" sheetId="18" r:id="rId1"/>
    <sheet name="Ramuri-Stiinta" sheetId="14" r:id="rId2"/>
    <sheet name="Domenii-CNATDCU" sheetId="19" r:id="rId3"/>
  </sheets>
  <definedNames>
    <definedName name="_xlnm.Print_Area" localSheetId="0">'Anexa1-IC-normare-cercetare'!$B$3:$BN$30</definedName>
    <definedName name="_xlnm.Print_Titles" localSheetId="0">'Anexa1-IC-normare-cercetare'!$B:$E</definedName>
    <definedName name="titlu" comment="1-titlu didactic">'Anexa1-IC-normare-cercetare'!$BD$29</definedName>
  </definedNames>
  <calcPr calcId="145621"/>
  <fileRecoveryPr repairLoad="1"/>
</workbook>
</file>

<file path=xl/calcChain.xml><?xml version="1.0" encoding="utf-8"?>
<calcChain xmlns="http://schemas.openxmlformats.org/spreadsheetml/2006/main">
  <c r="AU14" i="18"/>
  <c r="AU15"/>
  <c r="AU9"/>
  <c r="AU10"/>
  <c r="AU11"/>
  <c r="AU12"/>
  <c r="AU13"/>
  <c r="AU16"/>
  <c r="AU17"/>
  <c r="AU18"/>
  <c r="AU19"/>
  <c r="AU22"/>
  <c r="G20"/>
  <c r="G21"/>
  <c r="G22"/>
  <c r="G23"/>
  <c r="G24"/>
  <c r="G25"/>
  <c r="G26"/>
  <c r="G27"/>
  <c r="G28"/>
  <c r="G29"/>
  <c r="G30"/>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H30"/>
  <c r="H29"/>
  <c r="H28"/>
  <c r="H27"/>
  <c r="H26"/>
  <c r="H25"/>
  <c r="H24"/>
  <c r="H23"/>
  <c r="H22"/>
  <c r="H21"/>
  <c r="AX20"/>
  <c r="BC20"/>
  <c r="BD20"/>
  <c r="BF20"/>
  <c r="BG20"/>
  <c r="BH20"/>
  <c r="BI20"/>
  <c r="BJ20"/>
  <c r="BK20"/>
  <c r="BL20"/>
  <c r="BM20"/>
  <c r="BN20"/>
  <c r="BE20"/>
  <c r="AT20"/>
  <c r="AS20"/>
  <c r="AR20"/>
  <c r="AQ20"/>
  <c r="AP20"/>
  <c r="AO20"/>
  <c r="AN20"/>
  <c r="AM20"/>
  <c r="AL20"/>
  <c r="AK20"/>
  <c r="AJ20"/>
  <c r="AI20"/>
  <c r="AH20"/>
  <c r="AG20"/>
  <c r="AF20"/>
  <c r="AE20"/>
  <c r="AD20"/>
  <c r="AC20"/>
  <c r="AB20"/>
  <c r="AA20"/>
  <c r="Z20"/>
  <c r="Y20"/>
  <c r="X20"/>
  <c r="W20"/>
  <c r="V20"/>
  <c r="U20"/>
  <c r="T20"/>
  <c r="S20"/>
  <c r="R20"/>
  <c r="Q20"/>
  <c r="P20"/>
  <c r="O20"/>
  <c r="N20"/>
  <c r="M20"/>
  <c r="L20"/>
  <c r="K20"/>
  <c r="J20"/>
  <c r="I20"/>
  <c r="H20"/>
  <c r="AU21"/>
  <c r="AU23"/>
  <c r="AU26"/>
  <c r="AU24"/>
  <c r="AU27"/>
  <c r="AU20"/>
</calcChain>
</file>

<file path=xl/comments1.xml><?xml version="1.0" encoding="utf-8"?>
<comments xmlns="http://schemas.openxmlformats.org/spreadsheetml/2006/main">
  <authors>
    <author>Gabriela Jitaru</author>
  </authors>
  <commentList>
    <comment ref="E5" authorId="0">
      <text>
        <r>
          <rPr>
            <sz val="8"/>
            <color indexed="81"/>
            <rFont val="Tahoma"/>
            <family val="2"/>
          </rPr>
          <t xml:space="preserve">Se alege din lista derulantă, funcţia corespunzătoare cadrului didactic sau de cercetare menţionat pe rândul respectiv:
- Profesor
- Conferenţiar
- Lector/Şef de lucrări (SL)
- Asistent
- Preparator
- Cercetător ştiinţific I (CS I)
- Cercetător ştiinţific II (CS II)
- Cercetător ştiinţific III (CS III)
- Cercetător 
- Asistent de cercetare
</t>
        </r>
      </text>
    </comment>
    <comment ref="F5" authorId="0">
      <text>
        <r>
          <rPr>
            <sz val="8"/>
            <color indexed="81"/>
            <rFont val="Times New Roman"/>
            <family val="1"/>
          </rPr>
          <t xml:space="preserve">Se copletează cu valori de la 1 la 3, astfel:
1 - Personal titular cu funcţia de bază în universitate </t>
        </r>
        <r>
          <rPr>
            <i/>
            <sz val="7"/>
            <color indexed="81"/>
            <rFont val="Times New Roman"/>
            <family val="1"/>
          </rPr>
          <t>(personal didactic care ocupă o funcţie didactică în universitate, obţinută prin concurs, pe o perioadă nedeterminată, în condiţiile legii; se raportează numai salariaţii care au optat pentru funcţia de bază în universitate ca loc de muncă principal)</t>
        </r>
        <r>
          <rPr>
            <sz val="8"/>
            <color indexed="81"/>
            <rFont val="Times New Roman"/>
            <family val="1"/>
          </rPr>
          <t xml:space="preserve">.
2 - Personal titular fără funcţia de bază în universitate </t>
        </r>
        <r>
          <rPr>
            <i/>
            <sz val="7"/>
            <color indexed="81"/>
            <rFont val="Times New Roman"/>
            <family val="1"/>
          </rPr>
          <t>(personal didactic care ocupă o funcţie didactică de bază în altă instituţie)</t>
        </r>
        <r>
          <rPr>
            <sz val="8"/>
            <color indexed="81"/>
            <rFont val="Times New Roman"/>
            <family val="1"/>
          </rPr>
          <t xml:space="preserve">
3 - Personal angajat în condiţiile art. 294 alin. (3) - (5) din Legea nr. 1/2011 (cu normă întreagă, cu un contract pe perioadă determinată  valid în perioada de raportare)</t>
        </r>
      </text>
    </comment>
    <comment ref="G5" authorId="0">
      <text>
        <r>
          <rPr>
            <sz val="9"/>
            <color indexed="81"/>
            <rFont val="Tahoma"/>
            <family val="2"/>
          </rPr>
          <t xml:space="preserve">Se completează dacă are calitatea de conducator de doctorat:
1 - Da
0 - Nu
</t>
        </r>
      </text>
    </comment>
    <comment ref="AU5" authorId="0">
      <text>
        <r>
          <rPr>
            <sz val="9"/>
            <color indexed="81"/>
            <rFont val="Times New Roman"/>
            <family val="1"/>
          </rPr>
          <t xml:space="preserve">Pentru fiecare cadru didactic, suma fracţiilor raportate pe ramură de ştiinţă, din norma de bază,  trebuie sa aibă valoarea "1". 
</t>
        </r>
      </text>
    </comment>
    <comment ref="AV6" authorId="0">
      <text>
        <r>
          <rPr>
            <sz val="8"/>
            <color indexed="81"/>
            <rFont val="Times New Roman"/>
            <family val="1"/>
          </rPr>
          <t>Pentru fiecare cadru didactic şi de cercetare se introduce codul domeniului de studiu (de la 1 la 77, după caz), corespunzător domeniului pentru care s-a raportat fişa de verificare CNATCDU (codul este corespunzător nr.din col.A, cod_DS (CNATDCU), din sheet-ul Domenii-CNATDCU).</t>
        </r>
      </text>
    </comment>
    <comment ref="AX6" authorId="0">
      <text>
        <r>
          <rPr>
            <sz val="8"/>
            <color indexed="81"/>
            <rFont val="Times New Roman"/>
            <family val="1"/>
          </rPr>
          <t>În situaţia în care un cadru didactic nu realizează unul dintre criteriile obligatorii stabilite de CNATDCU, se va marca printr-un "X".</t>
        </r>
      </text>
    </comment>
    <comment ref="AY6" authorId="0">
      <text>
        <r>
          <rPr>
            <sz val="8"/>
            <color indexed="81"/>
            <rFont val="Times New Roman"/>
            <family val="1"/>
          </rPr>
          <t xml:space="preserve">Se va menţiona indicativul criteriului neîndeplinit (conform </t>
        </r>
        <r>
          <rPr>
            <i/>
            <sz val="8"/>
            <color indexed="81"/>
            <rFont val="Times New Roman"/>
            <family val="1"/>
          </rPr>
          <t>Fişei de verificare a îndeplinirii standardelor minimale CNATDCU</t>
        </r>
        <r>
          <rPr>
            <sz val="8"/>
            <color indexed="81"/>
            <rFont val="Times New Roman"/>
            <family val="1"/>
          </rPr>
          <t xml:space="preserve">)
</t>
        </r>
      </text>
    </comment>
  </commentList>
</comments>
</file>

<file path=xl/comments2.xml><?xml version="1.0" encoding="utf-8"?>
<comments xmlns="http://schemas.openxmlformats.org/spreadsheetml/2006/main">
  <authors>
    <author>Gabriela Jitaru</author>
  </authors>
  <commentList>
    <comment ref="C1" authorId="0">
      <text>
        <r>
          <rPr>
            <b/>
            <sz val="8"/>
            <color indexed="81"/>
            <rFont val="Times New Roman"/>
            <family val="1"/>
          </rPr>
          <t>IMPORTANT!</t>
        </r>
        <r>
          <rPr>
            <sz val="8"/>
            <color indexed="81"/>
            <rFont val="Times New Roman"/>
            <family val="1"/>
          </rPr>
          <t xml:space="preserve"> Vă rugăm să completați doar valoarea "1", pentru ramurile de ştiinţă  în care există programe de studii la nivel de universitate. 
</t>
        </r>
      </text>
    </comment>
  </commentList>
</comments>
</file>

<file path=xl/comments3.xml><?xml version="1.0" encoding="utf-8"?>
<comments xmlns="http://schemas.openxmlformats.org/spreadsheetml/2006/main">
  <authors>
    <author>Gabriela Jitaru</author>
  </authors>
  <commentList>
    <comment ref="A1" authorId="0">
      <text>
        <r>
          <rPr>
            <sz val="9"/>
            <color indexed="81"/>
            <rFont val="Tahoma"/>
            <family val="2"/>
          </rPr>
          <t xml:space="preserve">Nr.crt al domeniului din Anexa 3 privind standardele minime CNATDCU
</t>
        </r>
      </text>
    </comment>
  </commentList>
</comments>
</file>

<file path=xl/sharedStrings.xml><?xml version="1.0" encoding="utf-8"?>
<sst xmlns="http://schemas.openxmlformats.org/spreadsheetml/2006/main" count="354" uniqueCount="195">
  <si>
    <t>ISI Galben</t>
  </si>
  <si>
    <t>Total</t>
  </si>
  <si>
    <t>CNP</t>
  </si>
  <si>
    <t>Nume si prenume cadru didactic</t>
  </si>
  <si>
    <t>A</t>
  </si>
  <si>
    <t>B</t>
  </si>
  <si>
    <t>C</t>
  </si>
  <si>
    <t>Nature/
Science</t>
  </si>
  <si>
    <t>ERIH INT2</t>
  </si>
  <si>
    <t>ERIH INT 1</t>
  </si>
  <si>
    <t>ISI Roşu</t>
  </si>
  <si>
    <t>Nr. 
Crt.</t>
  </si>
  <si>
    <t>Triadice</t>
  </si>
  <si>
    <t>Naţionale</t>
  </si>
  <si>
    <t xml:space="preserve">Universitatea……………………………………... </t>
  </si>
  <si>
    <t>Europene/
Internaţionale</t>
  </si>
  <si>
    <t>D</t>
  </si>
  <si>
    <t>Punctaj CNATDCU</t>
  </si>
  <si>
    <t>Matematică</t>
  </si>
  <si>
    <t>Fizică</t>
  </si>
  <si>
    <t>Chimie şi inginerie chimică</t>
  </si>
  <si>
    <t>Ştiinţele pământului şi atmosferei</t>
  </si>
  <si>
    <t>Inginerie civilă</t>
  </si>
  <si>
    <t>Inginerie electrică, electronică şi telecomunicaţii</t>
  </si>
  <si>
    <t>Inginerie geologică, mine, petrol şi gaze</t>
  </si>
  <si>
    <t>Ingineria transporturilor</t>
  </si>
  <si>
    <t>Ingineria resurselor vegetale şi animale</t>
  </si>
  <si>
    <t>Ingineria sistemelor, calculatoare şi tehnologia informaţiei</t>
  </si>
  <si>
    <t>Inginerie mecanică, mecatronică, inginerie industrială şi management</t>
  </si>
  <si>
    <t>Biologie</t>
  </si>
  <si>
    <t>Biochimie</t>
  </si>
  <si>
    <t>Medicină</t>
  </si>
  <si>
    <t>Medicină veterinară</t>
  </si>
  <si>
    <t>Medicină dentară</t>
  </si>
  <si>
    <t>Farmacie</t>
  </si>
  <si>
    <t>Ştiinţe juridice</t>
  </si>
  <si>
    <t>Ştiinţe administrative</t>
  </si>
  <si>
    <t>Ştiinţe ale comunicării</t>
  </si>
  <si>
    <t>Sociologie</t>
  </si>
  <si>
    <t>Ştiinţe politice</t>
  </si>
  <si>
    <t>Ştiinţe militare, informaţii şi ordine publică</t>
  </si>
  <si>
    <t>Psihologie şi ştiinţe comportamentale</t>
  </si>
  <si>
    <t>Filologie</t>
  </si>
  <si>
    <t>Filosofie</t>
  </si>
  <si>
    <t>Istorie</t>
  </si>
  <si>
    <t>Teologie</t>
  </si>
  <si>
    <t>Studii culturale</t>
  </si>
  <si>
    <t>Arhitectură şi urbanism</t>
  </si>
  <si>
    <t>Indicativ criteriu CNATDCU neindeplinit</t>
  </si>
  <si>
    <t>Matematică şi ştiinţe ale naturii</t>
  </si>
  <si>
    <t>Ştiinţe inginereşti</t>
  </si>
  <si>
    <t>Ştiinţe biologice şi biomedicale</t>
  </si>
  <si>
    <t>Ştiinţe sociale</t>
  </si>
  <si>
    <t>Ştiinţe economice (doar Cibernetică, statistică şi informatică economică)</t>
  </si>
  <si>
    <t>Ştiinţe economice (fără  Cibernetică, statistică şi informatică economică)</t>
  </si>
  <si>
    <t>Ştiinţe umaniste şi arte</t>
  </si>
  <si>
    <t>Arte vizuale (fără Istoria şi teoria artei)</t>
  </si>
  <si>
    <t>Arte vizuale (doar Istoria şi teoria artei)</t>
  </si>
  <si>
    <t>Teatru şi artele spectacolului</t>
  </si>
  <si>
    <t>Cinematografie şi media</t>
  </si>
  <si>
    <t>Muzică (fără Interpretare muzicală)</t>
  </si>
  <si>
    <t>Muzică (doar Interpretare muzicală)</t>
  </si>
  <si>
    <t>Ramura de ştiinţă (RS)</t>
  </si>
  <si>
    <t>Funcţie cadru didactic sau cercetare</t>
  </si>
  <si>
    <t>Personnal didactic</t>
  </si>
  <si>
    <t>Profesor</t>
  </si>
  <si>
    <t>Asistent</t>
  </si>
  <si>
    <t>Preparator</t>
  </si>
  <si>
    <t>Lista personal didactic</t>
  </si>
  <si>
    <t>Personal cu norma de cercetare</t>
  </si>
  <si>
    <t>Conferenţiar</t>
  </si>
  <si>
    <t>Lector/Şef de lucrări</t>
  </si>
  <si>
    <t>Cercetător ştiinţific I</t>
  </si>
  <si>
    <t>Cercetător ştiinţific II</t>
  </si>
  <si>
    <t>Cercetător ştiinţific III</t>
  </si>
  <si>
    <t xml:space="preserve">Cercetător </t>
  </si>
  <si>
    <t>Asistent de cercetare</t>
  </si>
  <si>
    <t>E</t>
  </si>
  <si>
    <t>Ramură de ştiinţă</t>
  </si>
  <si>
    <t>Raportare IC2.1</t>
  </si>
  <si>
    <t>Raportare IC2.2</t>
  </si>
  <si>
    <t>Raportare IC2.3</t>
  </si>
  <si>
    <t>Forma de angajare</t>
  </si>
  <si>
    <t>F</t>
  </si>
  <si>
    <t>cod_RS</t>
  </si>
  <si>
    <t>din care</t>
  </si>
  <si>
    <t>Profesori</t>
  </si>
  <si>
    <t>Conferenţiari</t>
  </si>
  <si>
    <t>Lectori / Şefi de lucrări</t>
  </si>
  <si>
    <t>Asistenţi</t>
  </si>
  <si>
    <t>Preparatori</t>
  </si>
  <si>
    <t>Cercetător</t>
  </si>
  <si>
    <t>Criteriu CNATDCU neindeplinit</t>
  </si>
  <si>
    <t>Selectie_RS</t>
  </si>
  <si>
    <t>Punctaj total performanţă creaţie artistică</t>
  </si>
  <si>
    <t>Punctaj total perforomanţă sportivă</t>
  </si>
  <si>
    <t>Conferentiar</t>
  </si>
  <si>
    <t>Lector/SL</t>
  </si>
  <si>
    <t>CS III</t>
  </si>
  <si>
    <t>CS II</t>
  </si>
  <si>
    <t>CS I</t>
  </si>
  <si>
    <t>Asistent cercetare</t>
  </si>
  <si>
    <t>Nr.citari creaţie artistică</t>
  </si>
  <si>
    <t>Punctaj total impact activitate sportivă</t>
  </si>
  <si>
    <t>Total general:</t>
  </si>
  <si>
    <t>Calitate conducator doctorat</t>
  </si>
  <si>
    <t>Indice Hirsch 
Google Scholar</t>
  </si>
  <si>
    <t>Indice Hirsch 
ISI Web of Science</t>
  </si>
  <si>
    <t>Indice Hirsch Scopus</t>
  </si>
  <si>
    <t>Nr.Brevete</t>
  </si>
  <si>
    <t>Nr.Articole</t>
  </si>
  <si>
    <t>Domenii fundamentale</t>
  </si>
  <si>
    <t>Ştiinţa Sportului şi Educatiei Fizice</t>
  </si>
  <si>
    <t>Ştiinţele Sportului şi Educaţiei Fizice</t>
  </si>
  <si>
    <t>Cercetator</t>
  </si>
  <si>
    <r>
      <t xml:space="preserve">NOTĂ: 
</t>
    </r>
    <r>
      <rPr>
        <b/>
        <sz val="8"/>
        <color indexed="8"/>
        <rFont val="Times New Roman"/>
        <family val="1"/>
      </rPr>
      <t>IMPORTANT! Vă rugăm să completați în prima fază, în sheet-ul "Ramuri-Ştiinţă", valoarea "1"în col.C, pentru ramurile de ştiinţă  în care există programe de studii la nivel de universitate.</t>
    </r>
    <r>
      <rPr>
        <sz val="8"/>
        <color indexed="8"/>
        <rFont val="Times New Roman"/>
        <family val="1"/>
      </rPr>
      <t xml:space="preserve">
În cazul personalului didactic care predă la programe aparţinând mai multor ramuri de ştiinţă, se raportează fracţionat, în funcţie de ponderea în postul de bază din statul de funcţii  (maximum două zecimale, exemplu: jumatate de norma = 0,50), suma fracţiilor pentru un cadru didactic având valoarea 1 (col.40).
Vă rugăm să completați numai spațiile marcate cu culoarea galben. Puteţi insera rânduri în document, doar înainte de rândul cu TOTAL, prin selectarea unui rând formatat (marcat cu culoarea galben) şi apoi Copy &amp; Insert Copied Cells.</t>
    </r>
  </si>
  <si>
    <r>
      <t xml:space="preserve">NOTĂ: 
</t>
    </r>
    <r>
      <rPr>
        <b/>
        <sz val="8"/>
        <rFont val="Times New Roman"/>
        <family val="1"/>
      </rPr>
      <t xml:space="preserve">IMPORTANT! Vă rugăm să completați în prima fază, în sheet-ul "Ramuri-Ştiinţă", valoarea "1"în col.C, pentru ramurile de ştiinţă  în care există programe de studii la nivel de universitate. </t>
    </r>
    <r>
      <rPr>
        <sz val="8"/>
        <color indexed="8"/>
        <rFont val="Times New Roman"/>
        <family val="1"/>
      </rPr>
      <t xml:space="preserve">
În cazul personalului didactic care predă la programe aparţinând mai multor ramuri de ştiinţă, se raportează fracţionat, în funcţie de ponderea activităţilor aferente programelor respective în postul de bază din statul de funcţii  (maximum două zecimale, exemplu: jumatate de norma = 0,50), suma fracţiilor pentru un cadru didactic având valoarea 1 (col.40).
Vă rugăm să completați numai spațiile marcate cu culoarea galben. Puteţi insera rânduri în document, doar înainte de rândul cu TOTAL, prin selectarea unui rând formatat (marcat cu culoarea galben) şi apoi Copy &amp; Insert Copied Cells.</t>
    </r>
  </si>
  <si>
    <t xml:space="preserve">
Anexa 1. Tabel instituţional privind normarea şi activitatea de cercetare a cadrelor didactice şi de cercetare din universitate (raportare IC2015)</t>
  </si>
  <si>
    <t>Informatică</t>
  </si>
  <si>
    <t>Chimie</t>
  </si>
  <si>
    <t>Inginerie chimică</t>
  </si>
  <si>
    <t>Geografie</t>
  </si>
  <si>
    <t>Geologie</t>
  </si>
  <si>
    <t>Ingineria instalaţiilor</t>
  </si>
  <si>
    <t>Inginerie electrică</t>
  </si>
  <si>
    <t>Inginerie energetică</t>
  </si>
  <si>
    <t>Inginerie electronică şi telecomunicaţii</t>
  </si>
  <si>
    <t>Inginerie geologică</t>
  </si>
  <si>
    <t>Inginerie geodezică</t>
  </si>
  <si>
    <t>Mine, petrol şi gaze</t>
  </si>
  <si>
    <t>Inginerie aerospaţială</t>
  </si>
  <si>
    <t>Ingineria autovehiculelor</t>
  </si>
  <si>
    <t>Agronomie</t>
  </si>
  <si>
    <t>Horticultură</t>
  </si>
  <si>
    <t>Inginerie forestieră</t>
  </si>
  <si>
    <t>Silvicultură</t>
  </si>
  <si>
    <t>Inginerie şi management în agricultură şi dezvoltare rurală</t>
  </si>
  <si>
    <t>Biotehnologii</t>
  </si>
  <si>
    <t>Ingineria produselor alimentare</t>
  </si>
  <si>
    <t>Zootehnie</t>
  </si>
  <si>
    <t>Calculatoare şi tehnologia informaţiei</t>
  </si>
  <si>
    <t>Ingineria sistemelor</t>
  </si>
  <si>
    <t>Inginerie mecanică</t>
  </si>
  <si>
    <t>Inginerie industrială</t>
  </si>
  <si>
    <t>Inginerie marină şi navigaţie</t>
  </si>
  <si>
    <t>Ştiinţe inginereşti aplicate</t>
  </si>
  <si>
    <t>Arhitectură navală</t>
  </si>
  <si>
    <t>Mecatronică şi robotică</t>
  </si>
  <si>
    <t>Ingineria materialelor</t>
  </si>
  <si>
    <t>Ingineria mediului</t>
  </si>
  <si>
    <t>Inginerie şi management</t>
  </si>
  <si>
    <t>Inginerie genistică</t>
  </si>
  <si>
    <t>Inginerie de armament, rachete şi muniţii</t>
  </si>
  <si>
    <t>Medicină (sectorial, 6 ani)</t>
  </si>
  <si>
    <t>Medicină (sectorial, 4 ani)</t>
  </si>
  <si>
    <t>Medicină (general, 3 ani)</t>
  </si>
  <si>
    <t>Medicină dentară (sectorial, 6 ani)</t>
  </si>
  <si>
    <t>Medicină dentară (general, 3 ani)</t>
  </si>
  <si>
    <t>Farmacie (sectorial, 5 ani)</t>
  </si>
  <si>
    <t>Farmacie (general, 3 ani)</t>
  </si>
  <si>
    <t>Drept</t>
  </si>
  <si>
    <t>Asistenţă socială</t>
  </si>
  <si>
    <t>Relaţii internaţionale şi studii europene</t>
  </si>
  <si>
    <t>Administrarea afacerilor</t>
  </si>
  <si>
    <t>Cibernetică, statistică şi informatică economică</t>
  </si>
  <si>
    <t>Contabilitate</t>
  </si>
  <si>
    <t>Economie</t>
  </si>
  <si>
    <t>Finanţe</t>
  </si>
  <si>
    <t>Management</t>
  </si>
  <si>
    <t>Marketing</t>
  </si>
  <si>
    <t>Economie şi afaceri internaţionale</t>
  </si>
  <si>
    <t>Psihologie</t>
  </si>
  <si>
    <t>Ştiinţe ale educaţiei</t>
  </si>
  <si>
    <t>Limbă şi literatură</t>
  </si>
  <si>
    <t>Limbi moderne aplicate</t>
  </si>
  <si>
    <t>Studiul patrimoniului (Heritage Studies)</t>
  </si>
  <si>
    <t>Arhitectură</t>
  </si>
  <si>
    <t>Urbanism</t>
  </si>
  <si>
    <t>Arte vizuale</t>
  </si>
  <si>
    <t>Arte vizuale (Istoria şi teoria artei)</t>
  </si>
  <si>
    <t>Muzică (Interpretare muzicala)</t>
  </si>
  <si>
    <t>Muzică</t>
  </si>
  <si>
    <t>Educaţie fizică şi sport</t>
  </si>
  <si>
    <t>Kinetoterapie</t>
  </si>
  <si>
    <t>Ştiinţe economice</t>
  </si>
  <si>
    <t>Ştiinţa Sportului şi Educaţiei Fizice</t>
  </si>
  <si>
    <t>Domeniu fundamental (DF)</t>
  </si>
  <si>
    <t>cod_DS</t>
  </si>
  <si>
    <t>Domeniul de studiu (DS)</t>
  </si>
  <si>
    <t>Ştiinţa mediului (Geografie)</t>
  </si>
  <si>
    <t>Ştiinţa mediului (Geologie)</t>
  </si>
  <si>
    <t>cod_DS (CNATDCU)</t>
  </si>
  <si>
    <r>
      <t xml:space="preserve">NOTĂ: 
Se includ în tabel toate cadrele didactice şi de cercetare titulare </t>
    </r>
    <r>
      <rPr>
        <i/>
        <sz val="7"/>
        <color indexed="8"/>
        <rFont val="Times New Roman"/>
        <family val="1"/>
      </rPr>
      <t>(inclusiv cadrele didactice angajate cu normă întreagă, cu un contract pe perioadă determinată conform art.294, din LEN 1/2011, valid în perioada de raportare)</t>
    </r>
    <r>
      <rPr>
        <sz val="8"/>
        <color indexed="8"/>
        <rFont val="Times New Roman"/>
        <family val="1"/>
      </rPr>
      <t>. Pentru facilitarea verificărilor interne recomandăm gruparea pe facultăţi, respectiv departamente. 
Fiecare cadru didactic sau de cercetare al universităţii se raportează pe un singur rând.
Completarea în câmpurile aferente col.</t>
    </r>
    <r>
      <rPr>
        <sz val="8"/>
        <rFont val="Times New Roman"/>
        <family val="1"/>
        <charset val="238"/>
      </rPr>
      <t>D-</t>
    </r>
    <r>
      <rPr>
        <sz val="8"/>
        <color indexed="10"/>
        <rFont val="Times New Roman"/>
        <family val="1"/>
      </rPr>
      <t>F</t>
    </r>
    <r>
      <rPr>
        <sz val="8"/>
        <rFont val="Times New Roman"/>
        <family val="1"/>
        <charset val="238"/>
      </rPr>
      <t xml:space="preserve"> </t>
    </r>
    <r>
      <rPr>
        <sz val="8"/>
        <color indexed="10"/>
        <rFont val="Times New Roman"/>
        <family val="1"/>
      </rPr>
      <t xml:space="preserve">din tabel </t>
    </r>
    <r>
      <rPr>
        <sz val="8"/>
        <color indexed="8"/>
        <rFont val="Times New Roman"/>
        <family val="1"/>
      </rPr>
      <t xml:space="preserve">se realizează prin selectarea </t>
    </r>
    <r>
      <rPr>
        <sz val="8"/>
        <color indexed="10"/>
        <rFont val="Times New Roman"/>
        <family val="1"/>
      </rPr>
      <t>valorii corespunzatoare din lista predefinita in col.D, respectiv</t>
    </r>
    <r>
      <rPr>
        <sz val="8"/>
        <color indexed="8"/>
        <rFont val="Times New Roman"/>
        <family val="1"/>
      </rPr>
      <t xml:space="preserve"> completarea cu numarul corespunzator valorii din listele predefinite in col.E si col.F.
Vă rugăm să completați numai spațiile marcate cu culoarea galben. Puteţi insera rânduri în document, doar înainte de rândul cu TOTAL, prin selectarea unui rând formatat (marcat cu culoarea galben) şi apoi Copy &amp; Insert Copied Cells.</t>
    </r>
  </si>
  <si>
    <r>
      <rPr>
        <b/>
        <sz val="8"/>
        <color indexed="8"/>
        <rFont val="Times New Roman"/>
        <family val="1"/>
      </rPr>
      <t>NOTĂ:</t>
    </r>
    <r>
      <rPr>
        <sz val="8"/>
        <color indexed="8"/>
        <rFont val="Times New Roman"/>
        <family val="1"/>
      </rPr>
      <t xml:space="preserve"> Pentru fiecare cadru didactic şi de cercetare se introduce, in coloana 41, codul </t>
    </r>
    <r>
      <rPr>
        <sz val="8"/>
        <color indexed="10"/>
        <rFont val="Times New Roman"/>
        <family val="1"/>
      </rPr>
      <t>domeniului de studii</t>
    </r>
    <r>
      <rPr>
        <sz val="8"/>
        <color indexed="8"/>
        <rFont val="Times New Roman"/>
        <family val="1"/>
      </rPr>
      <t xml:space="preserve"> (de la 1 la </t>
    </r>
    <r>
      <rPr>
        <sz val="8"/>
        <color indexed="10"/>
        <rFont val="Times New Roman"/>
        <family val="1"/>
      </rPr>
      <t>77</t>
    </r>
    <r>
      <rPr>
        <sz val="8"/>
        <color indexed="8"/>
        <rFont val="Times New Roman"/>
        <family val="1"/>
      </rPr>
      <t xml:space="preserve">, după caz, </t>
    </r>
    <r>
      <rPr>
        <sz val="8"/>
        <color indexed="10"/>
        <rFont val="Times New Roman"/>
        <family val="1"/>
      </rPr>
      <t>v.col.A - "cod_DS (CNATDCU)" din sheet-ul "Domenii-CNATDCU"</t>
    </r>
    <r>
      <rPr>
        <sz val="8"/>
        <color indexed="8"/>
        <rFont val="Times New Roman"/>
        <family val="1"/>
      </rPr>
      <t xml:space="preserve">), corespunzător domeniului pentru care s-a raportat fişa de verificare CNATDCU. 
În situaţia în care un cadru didactic nu realizează unul dintre criteriile obligatorii stabilite de CNATDCU, se va marca printr-un "X" coloana 43, "Criteriu neîndeplinit", și se va menţiona în col.44, indicativul criteriului neîndeplinit.
Pentru raportarea IC2.2, respectiv IC2.3, un cadru didactic sau cercetător ştiinţific nu poate fi raportat decât pentru una din următoarele situaţii: activitate ştiinţifică (col.45-47, pentru IC2.2, respectiv col.50-57, pentru IC2.3), creaţie artistică (col.48 - IC2.2, respectiv col.58 - IC2.3) sau performanţă sportivă (col.49-IC2.2, respectiv col.59 - IC2.3). 
</t>
    </r>
    <r>
      <rPr>
        <b/>
        <sz val="8"/>
        <color indexed="8"/>
        <rFont val="Times New Roman"/>
        <family val="1"/>
      </rPr>
      <t>IMPORTANT!</t>
    </r>
    <r>
      <rPr>
        <sz val="8"/>
        <color indexed="8"/>
        <rFont val="Times New Roman"/>
        <family val="1"/>
      </rPr>
      <t xml:space="preserve"> Completarea coloanelor de la 42 la 59 se face pe baza fişelor individuale pentru fiecare cadru didactic în parte şi categorie de informaţie solicitată </t>
    </r>
    <r>
      <rPr>
        <i/>
        <sz val="7"/>
        <color indexed="8"/>
        <rFont val="Times New Roman"/>
        <family val="1"/>
      </rPr>
      <t>(col.42-44, conform Fişei de verificare a îndeplinirii standardelor minimale CNATDCU; col.45-47, conform documentelor pdf, cuprinzând indicii Hirsch calculaţi din platformele Google Scholar, Web of Science, respectiv Scopus; col.48, conform fişei individuale pentru impactul creaţiei artistice -v.Anexa4.1; col.49, conform fişei individuale pentru impactul performanţei sportive - v.Anexa 4.2; col.50-57, conform Fişei individuale de articole şi brevete - v.Anexa 5; col.58, conform Fişei individuale pentru performanţa creaţiei artistice - v.Anexa 5.1; col.59, conform Fişei individuale pentru performanţa sportivă - v.Anexa 5.2)</t>
    </r>
    <r>
      <rPr>
        <sz val="8"/>
        <color indexed="8"/>
        <rFont val="Times New Roman"/>
        <family val="1"/>
      </rPr>
      <t xml:space="preserve">.
Vă rugăm să completați numai spațiile marcate cu culoarea galben. Puteţi insera rânduri în document, doar înainte de rândul cu TOTAL, prin selectarea unui rând formatat (marcat cu culoarea galben) şi apoi Copy &amp; Insert Copied Cells.
</t>
    </r>
    <r>
      <rPr>
        <b/>
        <sz val="8"/>
        <color indexed="10"/>
        <rFont val="Times New Roman"/>
        <family val="1"/>
      </rPr>
      <t>Menţiune:</t>
    </r>
    <r>
      <rPr>
        <sz val="8"/>
        <color indexed="10"/>
        <rFont val="Times New Roman"/>
        <family val="1"/>
      </rPr>
      <t xml:space="preserve"> În cazul în care ati completat date în formatul iniţial (anterior) al acestui tabel, vă rugăm să inserati in acest format un numar de randuri cel putin egal cu cel din formatul initial si apoi sa copiaţi setul de informaţii (randurile) completate în tabelul anterior şi să-l mutaţi în acest tabel, folosind comenzile Copy/Paste.In cazul in care ati completat si coloana 41, va rugam sa o actualizati, conform celor mentionate in primul paragraf.</t>
    </r>
  </si>
  <si>
    <t>Domeniu studiu raportare CNATDCU (cod_DS)</t>
  </si>
</sst>
</file>

<file path=xl/styles.xml><?xml version="1.0" encoding="utf-8"?>
<styleSheet xmlns="http://schemas.openxmlformats.org/spreadsheetml/2006/main">
  <fonts count="48">
    <font>
      <sz val="11"/>
      <color theme="1"/>
      <name val="Calibri"/>
      <family val="2"/>
      <scheme val="minor"/>
    </font>
    <font>
      <b/>
      <sz val="10"/>
      <name val="Times New Roman"/>
      <family val="1"/>
    </font>
    <font>
      <b/>
      <sz val="10"/>
      <name val="Times New Roman"/>
      <family val="1"/>
      <charset val="238"/>
    </font>
    <font>
      <sz val="9"/>
      <color indexed="81"/>
      <name val="Tahoma"/>
      <family val="2"/>
    </font>
    <font>
      <b/>
      <sz val="9"/>
      <name val="Times New Roman"/>
      <family val="1"/>
    </font>
    <font>
      <b/>
      <sz val="8"/>
      <name val="Times New Roman"/>
      <family val="1"/>
    </font>
    <font>
      <sz val="7"/>
      <name val="Times New Roman"/>
      <family val="1"/>
    </font>
    <font>
      <i/>
      <sz val="7"/>
      <name val="Times New Roman"/>
      <family val="1"/>
    </font>
    <font>
      <sz val="8"/>
      <color indexed="8"/>
      <name val="Times New Roman"/>
      <family val="1"/>
    </font>
    <font>
      <sz val="8"/>
      <name val="Times New Roman"/>
      <family val="1"/>
    </font>
    <font>
      <b/>
      <sz val="8"/>
      <color indexed="8"/>
      <name val="Times New Roman"/>
      <family val="1"/>
    </font>
    <font>
      <b/>
      <sz val="7"/>
      <name val="Times New Roman"/>
      <family val="1"/>
    </font>
    <font>
      <sz val="8"/>
      <color indexed="81"/>
      <name val="Times New Roman"/>
      <family val="1"/>
    </font>
    <font>
      <sz val="8"/>
      <name val="Times New Roman"/>
      <family val="1"/>
      <charset val="238"/>
    </font>
    <font>
      <sz val="10"/>
      <name val="Times-R New"/>
      <family val="1"/>
    </font>
    <font>
      <sz val="8"/>
      <name val="Arial Narrow"/>
      <family val="2"/>
    </font>
    <font>
      <sz val="9"/>
      <color indexed="81"/>
      <name val="Times New Roman"/>
      <family val="1"/>
    </font>
    <font>
      <b/>
      <sz val="8"/>
      <color indexed="81"/>
      <name val="Times New Roman"/>
      <family val="1"/>
    </font>
    <font>
      <b/>
      <sz val="8"/>
      <name val="Arial Narrow"/>
      <family val="2"/>
    </font>
    <font>
      <sz val="8"/>
      <color indexed="81"/>
      <name val="Tahoma"/>
      <family val="2"/>
    </font>
    <font>
      <i/>
      <sz val="8"/>
      <color indexed="81"/>
      <name val="Times New Roman"/>
      <family val="1"/>
    </font>
    <font>
      <i/>
      <sz val="7"/>
      <color indexed="81"/>
      <name val="Times New Roman"/>
      <family val="1"/>
    </font>
    <font>
      <i/>
      <sz val="7"/>
      <color indexed="8"/>
      <name val="Times New Roman"/>
      <family val="1"/>
    </font>
    <font>
      <b/>
      <sz val="9"/>
      <name val="Arial Narrow"/>
      <family val="2"/>
    </font>
    <font>
      <sz val="9"/>
      <name val="Arial Narrow"/>
      <family val="2"/>
    </font>
    <font>
      <sz val="10"/>
      <name val="Arial Narrow"/>
      <family val="2"/>
    </font>
    <font>
      <sz val="10"/>
      <name val="Arial"/>
    </font>
    <font>
      <sz val="10"/>
      <name val="Arial"/>
      <family val="2"/>
      <charset val="238"/>
    </font>
    <font>
      <sz val="10"/>
      <name val="Arial"/>
      <family val="2"/>
    </font>
    <font>
      <sz val="11"/>
      <color indexed="8"/>
      <name val="Arial"/>
      <family val="2"/>
      <charset val="238"/>
    </font>
    <font>
      <sz val="8"/>
      <color indexed="10"/>
      <name val="Times New Roman"/>
      <family val="1"/>
    </font>
    <font>
      <b/>
      <sz val="8"/>
      <color indexed="10"/>
      <name val="Times New Roman"/>
      <family val="1"/>
    </font>
    <font>
      <b/>
      <sz val="9"/>
      <name val="Arial Narrow"/>
      <family val="2"/>
      <charset val="238"/>
    </font>
    <font>
      <sz val="9"/>
      <name val="Arial Narrow"/>
      <family val="2"/>
      <charset val="238"/>
    </font>
    <font>
      <sz val="11"/>
      <color theme="1"/>
      <name val="Calibri"/>
      <family val="2"/>
      <scheme val="minor"/>
    </font>
    <font>
      <sz val="11"/>
      <color theme="1"/>
      <name val="Calibri"/>
      <family val="2"/>
      <charset val="238"/>
      <scheme val="minor"/>
    </font>
    <font>
      <sz val="11"/>
      <color theme="1"/>
      <name val="Arial"/>
      <family val="2"/>
      <charset val="238"/>
    </font>
    <font>
      <sz val="11"/>
      <color theme="1"/>
      <name val="Times New Roman"/>
      <family val="2"/>
      <charset val="238"/>
    </font>
    <font>
      <sz val="11"/>
      <color theme="1"/>
      <name val="Times New Roman"/>
      <family val="1"/>
    </font>
    <font>
      <sz val="8"/>
      <color theme="1"/>
      <name val="Times New Roman"/>
      <family val="1"/>
    </font>
    <font>
      <b/>
      <sz val="10"/>
      <color theme="1"/>
      <name val="Times New Roman"/>
      <family val="1"/>
    </font>
    <font>
      <sz val="9"/>
      <color theme="1"/>
      <name val="Times New Roman"/>
      <family val="1"/>
    </font>
    <font>
      <sz val="10"/>
      <color theme="1"/>
      <name val="Times New Roman"/>
      <family val="1"/>
    </font>
    <font>
      <b/>
      <sz val="8"/>
      <color theme="1"/>
      <name val="Times New Roman"/>
      <family val="1"/>
    </font>
    <font>
      <sz val="7"/>
      <color theme="1"/>
      <name val="Times New Roman"/>
      <family val="1"/>
    </font>
    <font>
      <b/>
      <sz val="11"/>
      <color theme="1"/>
      <name val="Times New Roman"/>
      <family val="1"/>
    </font>
    <font>
      <b/>
      <sz val="7"/>
      <color theme="1"/>
      <name val="Times New Roman"/>
      <family val="1"/>
    </font>
    <font>
      <sz val="7"/>
      <color rgb="FFFF0000"/>
      <name val="Times New Roman"/>
      <family val="1"/>
    </font>
  </fonts>
  <fills count="8">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C5D9F1"/>
        <bgColor indexed="64"/>
      </patternFill>
    </fill>
  </fills>
  <borders count="37">
    <border>
      <left/>
      <right/>
      <top/>
      <bottom/>
      <diagonal/>
    </border>
    <border>
      <left style="medium">
        <color rgb="FFBFBFBF"/>
      </left>
      <right style="medium">
        <color rgb="FFBFBFBF"/>
      </right>
      <top style="thin">
        <color rgb="FFBFBFBF"/>
      </top>
      <bottom style="thin">
        <color rgb="FFBFBFBF"/>
      </bottom>
      <diagonal/>
    </border>
    <border>
      <left style="medium">
        <color rgb="FFBFBFBF"/>
      </left>
      <right style="medium">
        <color rgb="FFBFBFBF"/>
      </right>
      <top style="thin">
        <color rgb="FFBFBFBF"/>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right/>
      <top style="medium">
        <color theme="0" tint="-0.34998626667073579"/>
      </top>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medium">
        <color theme="0" tint="-0.34998626667073579"/>
      </top>
      <bottom/>
      <diagonal/>
    </border>
    <border>
      <left/>
      <right style="thin">
        <color theme="0" tint="-0.34998626667073579"/>
      </right>
      <top style="medium">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medium">
        <color rgb="FFBFBFBF"/>
      </right>
      <top style="medium">
        <color rgb="FFBFBFBF"/>
      </top>
      <bottom/>
      <diagonal/>
    </border>
    <border>
      <left/>
      <right style="medium">
        <color rgb="FFBFBFBF"/>
      </right>
      <top/>
      <bottom/>
      <diagonal/>
    </border>
    <border>
      <left/>
      <right style="medium">
        <color rgb="FFBFBFBF"/>
      </right>
      <top style="thin">
        <color rgb="FFBFBFBF"/>
      </top>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medium">
        <color theme="0" tint="-0.34998626667073579"/>
      </bottom>
      <diagonal/>
    </border>
  </borders>
  <cellStyleXfs count="45">
    <xf numFmtId="0" fontId="0" fillId="0" borderId="0"/>
    <xf numFmtId="0" fontId="34" fillId="0" borderId="0"/>
    <xf numFmtId="0" fontId="35" fillId="0" borderId="0"/>
    <xf numFmtId="0" fontId="28" fillId="0" borderId="0"/>
    <xf numFmtId="0" fontId="28" fillId="0" borderId="0"/>
    <xf numFmtId="0" fontId="28" fillId="0" borderId="0"/>
    <xf numFmtId="0" fontId="28" fillId="0" borderId="0"/>
    <xf numFmtId="0" fontId="35" fillId="0" borderId="0"/>
    <xf numFmtId="0" fontId="35" fillId="0" borderId="0"/>
    <xf numFmtId="0" fontId="36" fillId="0" borderId="0"/>
    <xf numFmtId="0" fontId="36" fillId="0" borderId="0"/>
    <xf numFmtId="0" fontId="26" fillId="0" borderId="0"/>
    <xf numFmtId="0" fontId="26" fillId="0" borderId="0"/>
    <xf numFmtId="0" fontId="26" fillId="0" borderId="0"/>
    <xf numFmtId="0" fontId="28" fillId="0" borderId="0"/>
    <xf numFmtId="0" fontId="27" fillId="0" borderId="0"/>
    <xf numFmtId="0" fontId="28" fillId="0" borderId="0"/>
    <xf numFmtId="0" fontId="27" fillId="0" borderId="0"/>
    <xf numFmtId="0" fontId="37" fillId="0" borderId="0"/>
    <xf numFmtId="0" fontId="27" fillId="0" borderId="0"/>
    <xf numFmtId="0" fontId="28" fillId="0" borderId="0"/>
    <xf numFmtId="0" fontId="27" fillId="0" borderId="0"/>
    <xf numFmtId="0" fontId="27" fillId="0" borderId="0"/>
    <xf numFmtId="0" fontId="28" fillId="0" borderId="0"/>
    <xf numFmtId="0" fontId="28" fillId="0" borderId="0"/>
    <xf numFmtId="0" fontId="34" fillId="0" borderId="0"/>
    <xf numFmtId="0" fontId="28" fillId="0" borderId="0"/>
    <xf numFmtId="0" fontId="28" fillId="0" borderId="0"/>
    <xf numFmtId="0" fontId="36" fillId="0" borderId="0"/>
    <xf numFmtId="0" fontId="34" fillId="0" borderId="0"/>
    <xf numFmtId="0" fontId="36" fillId="0" borderId="0"/>
    <xf numFmtId="0" fontId="36" fillId="0" borderId="0"/>
    <xf numFmtId="0" fontId="37" fillId="0" borderId="0"/>
    <xf numFmtId="0" fontId="35" fillId="0" borderId="0"/>
    <xf numFmtId="0" fontId="37" fillId="0" borderId="0"/>
    <xf numFmtId="0" fontId="37" fillId="0" borderId="0"/>
    <xf numFmtId="0" fontId="28" fillId="0" borderId="0"/>
    <xf numFmtId="0" fontId="28" fillId="0" borderId="0"/>
    <xf numFmtId="0" fontId="28" fillId="0" borderId="0"/>
    <xf numFmtId="0" fontId="28" fillId="0" borderId="0"/>
    <xf numFmtId="0" fontId="34" fillId="0" borderId="0"/>
    <xf numFmtId="0" fontId="14" fillId="0" borderId="0"/>
    <xf numFmtId="9" fontId="36"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cellStyleXfs>
  <cellXfs count="132">
    <xf numFmtId="0" fontId="0" fillId="0" borderId="0" xfId="0"/>
    <xf numFmtId="0" fontId="0" fillId="0" borderId="1" xfId="0" applyBorder="1"/>
    <xf numFmtId="0" fontId="0" fillId="0" borderId="2" xfId="0" applyBorder="1"/>
    <xf numFmtId="0" fontId="38" fillId="0" borderId="0" xfId="0" applyFont="1"/>
    <xf numFmtId="0" fontId="38" fillId="0" borderId="0" xfId="0" applyFont="1" applyBorder="1"/>
    <xf numFmtId="0" fontId="38" fillId="0" borderId="0" xfId="0" applyFont="1" applyFill="1"/>
    <xf numFmtId="0" fontId="39" fillId="0" borderId="0" xfId="0" applyFont="1"/>
    <xf numFmtId="0" fontId="38" fillId="0" borderId="0" xfId="0" applyFont="1" applyAlignment="1">
      <alignment horizontal="right"/>
    </xf>
    <xf numFmtId="0" fontId="40" fillId="0" borderId="0" xfId="0" applyFont="1" applyBorder="1" applyAlignment="1">
      <alignment wrapText="1"/>
    </xf>
    <xf numFmtId="0" fontId="39" fillId="0" borderId="0" xfId="0" applyFont="1" applyAlignment="1">
      <alignment horizontal="right"/>
    </xf>
    <xf numFmtId="0" fontId="41" fillId="0" borderId="0" xfId="0" applyFont="1"/>
    <xf numFmtId="0" fontId="41" fillId="0" borderId="0" xfId="0" applyFont="1" applyAlignment="1">
      <alignment vertical="center" wrapText="1" shrinkToFit="1"/>
    </xf>
    <xf numFmtId="0" fontId="42" fillId="0" borderId="0" xfId="0" applyFont="1"/>
    <xf numFmtId="0" fontId="39" fillId="0" borderId="3" xfId="0" applyFont="1" applyBorder="1"/>
    <xf numFmtId="0" fontId="18" fillId="0" borderId="3" xfId="41" applyFont="1" applyBorder="1" applyAlignment="1">
      <alignment horizontal="left" vertical="center" wrapText="1"/>
    </xf>
    <xf numFmtId="0" fontId="15" fillId="0" borderId="3" xfId="41" applyFont="1" applyBorder="1" applyAlignment="1">
      <alignment horizontal="left" vertical="center" wrapText="1"/>
    </xf>
    <xf numFmtId="0" fontId="39" fillId="3" borderId="4" xfId="0" applyFont="1" applyFill="1" applyBorder="1" applyProtection="1">
      <protection locked="0"/>
    </xf>
    <xf numFmtId="49" fontId="39" fillId="3" borderId="3" xfId="0" applyNumberFormat="1" applyFont="1" applyFill="1" applyBorder="1" applyProtection="1">
      <protection locked="0"/>
    </xf>
    <xf numFmtId="0" fontId="39" fillId="3" borderId="3" xfId="0" applyFont="1" applyFill="1" applyBorder="1" applyAlignment="1" applyProtection="1">
      <alignment horizontal="center" vertical="center" wrapText="1"/>
      <protection locked="0"/>
    </xf>
    <xf numFmtId="0" fontId="38" fillId="0" borderId="0" xfId="0" applyFont="1" applyProtection="1">
      <protection locked="0"/>
    </xf>
    <xf numFmtId="0" fontId="39" fillId="3" borderId="5" xfId="0" applyFont="1" applyFill="1" applyBorder="1" applyProtection="1">
      <protection locked="0"/>
    </xf>
    <xf numFmtId="49" fontId="39" fillId="3" borderId="6" xfId="0" applyNumberFormat="1" applyFont="1" applyFill="1" applyBorder="1" applyProtection="1">
      <protection locked="0"/>
    </xf>
    <xf numFmtId="0" fontId="39" fillId="3" borderId="6" xfId="0" applyFont="1" applyFill="1" applyBorder="1" applyAlignment="1" applyProtection="1">
      <alignment horizontal="center" vertical="center" wrapText="1"/>
      <protection locked="0"/>
    </xf>
    <xf numFmtId="0" fontId="39" fillId="0" borderId="7" xfId="0" applyFont="1" applyBorder="1"/>
    <xf numFmtId="0" fontId="39" fillId="0" borderId="8" xfId="0" applyFont="1" applyBorder="1"/>
    <xf numFmtId="0" fontId="39" fillId="0" borderId="0" xfId="0" applyFont="1" applyBorder="1"/>
    <xf numFmtId="2" fontId="39" fillId="3" borderId="3" xfId="0" applyNumberFormat="1" applyFont="1" applyFill="1" applyBorder="1" applyAlignment="1" applyProtection="1">
      <alignment horizontal="right" vertical="center" wrapText="1"/>
      <protection locked="0"/>
    </xf>
    <xf numFmtId="4" fontId="39" fillId="3" borderId="3" xfId="0" applyNumberFormat="1" applyFont="1" applyFill="1" applyBorder="1" applyAlignment="1" applyProtection="1">
      <alignment horizontal="right" vertical="center" wrapText="1"/>
      <protection locked="0"/>
    </xf>
    <xf numFmtId="2" fontId="39" fillId="3" borderId="6" xfId="0" applyNumberFormat="1" applyFont="1" applyFill="1" applyBorder="1" applyAlignment="1" applyProtection="1">
      <alignment horizontal="right" vertical="center" wrapText="1"/>
      <protection locked="0"/>
    </xf>
    <xf numFmtId="4" fontId="39" fillId="3" borderId="6" xfId="0" applyNumberFormat="1" applyFont="1" applyFill="1" applyBorder="1" applyAlignment="1" applyProtection="1">
      <alignment horizontal="right" vertical="center" wrapText="1"/>
      <protection locked="0"/>
    </xf>
    <xf numFmtId="1" fontId="39" fillId="3" borderId="3" xfId="0" applyNumberFormat="1" applyFont="1" applyFill="1" applyBorder="1" applyAlignment="1" applyProtection="1">
      <alignment horizontal="right" vertical="center" wrapText="1"/>
      <protection locked="0"/>
    </xf>
    <xf numFmtId="0" fontId="39" fillId="3" borderId="3" xfId="0" applyNumberFormat="1" applyFont="1" applyFill="1" applyBorder="1" applyAlignment="1" applyProtection="1">
      <alignment horizontal="right" vertical="center" wrapText="1"/>
      <protection locked="0"/>
    </xf>
    <xf numFmtId="1" fontId="9" fillId="3" borderId="3" xfId="0" applyNumberFormat="1" applyFont="1" applyFill="1" applyBorder="1" applyAlignment="1" applyProtection="1">
      <alignment horizontal="right" vertical="center" wrapText="1"/>
      <protection locked="0"/>
    </xf>
    <xf numFmtId="0" fontId="23" fillId="0" borderId="3" xfId="41" applyFont="1" applyBorder="1" applyAlignment="1">
      <alignment horizontal="left" vertical="center" wrapText="1"/>
    </xf>
    <xf numFmtId="0" fontId="24" fillId="0" borderId="3" xfId="41" applyFont="1" applyBorder="1" applyAlignment="1">
      <alignment horizontal="left" vertical="center" wrapText="1"/>
    </xf>
    <xf numFmtId="0" fontId="24" fillId="0" borderId="3" xfId="41" applyFont="1" applyBorder="1" applyAlignment="1">
      <alignment horizontal="right" vertical="center" wrapText="1"/>
    </xf>
    <xf numFmtId="0" fontId="25" fillId="2" borderId="3" xfId="41" applyFont="1" applyFill="1" applyBorder="1" applyAlignment="1" applyProtection="1">
      <alignment horizontal="right" vertical="center" wrapText="1"/>
      <protection locked="0"/>
    </xf>
    <xf numFmtId="0" fontId="39" fillId="3" borderId="3" xfId="0" applyNumberFormat="1" applyFont="1" applyFill="1" applyBorder="1" applyAlignment="1" applyProtection="1">
      <alignment horizontal="left" vertical="center" wrapText="1"/>
      <protection locked="0"/>
    </xf>
    <xf numFmtId="0" fontId="39" fillId="3" borderId="6" xfId="0" applyNumberFormat="1" applyFont="1" applyFill="1" applyBorder="1" applyAlignment="1" applyProtection="1">
      <alignment horizontal="left" vertical="center" wrapText="1"/>
      <protection locked="0"/>
    </xf>
    <xf numFmtId="0" fontId="43" fillId="0" borderId="9" xfId="0" applyNumberFormat="1" applyFont="1" applyBorder="1" applyAlignment="1">
      <alignment horizontal="right" wrapText="1"/>
    </xf>
    <xf numFmtId="0" fontId="43" fillId="0" borderId="9" xfId="0" applyFont="1" applyBorder="1" applyAlignment="1">
      <alignment horizontal="right"/>
    </xf>
    <xf numFmtId="0" fontId="43" fillId="0" borderId="9" xfId="0" applyNumberFormat="1" applyFont="1" applyBorder="1" applyAlignment="1">
      <alignment horizontal="right"/>
    </xf>
    <xf numFmtId="0" fontId="43" fillId="0" borderId="10" xfId="0" applyNumberFormat="1" applyFont="1" applyBorder="1" applyAlignment="1">
      <alignment horizontal="right"/>
    </xf>
    <xf numFmtId="49" fontId="44" fillId="3" borderId="3" xfId="0" applyNumberFormat="1" applyFont="1" applyFill="1" applyBorder="1" applyProtection="1">
      <protection locked="0"/>
    </xf>
    <xf numFmtId="49" fontId="44" fillId="3" borderId="6" xfId="0" applyNumberFormat="1" applyFont="1" applyFill="1" applyBorder="1" applyProtection="1">
      <protection locked="0"/>
    </xf>
    <xf numFmtId="0" fontId="44" fillId="3" borderId="3" xfId="0" applyFont="1" applyFill="1" applyBorder="1" applyAlignment="1" applyProtection="1">
      <alignment horizontal="left" vertical="center" wrapText="1"/>
      <protection locked="0"/>
    </xf>
    <xf numFmtId="0" fontId="44" fillId="3" borderId="6" xfId="0" applyFont="1" applyFill="1" applyBorder="1" applyAlignment="1" applyProtection="1">
      <alignment horizontal="left" vertical="center" wrapText="1"/>
      <protection locked="0"/>
    </xf>
    <xf numFmtId="0" fontId="5" fillId="3" borderId="3" xfId="0" applyNumberFormat="1" applyFont="1" applyFill="1" applyBorder="1" applyAlignment="1" applyProtection="1">
      <alignment horizontal="right" vertical="center" wrapText="1"/>
      <protection locked="0"/>
    </xf>
    <xf numFmtId="0" fontId="5" fillId="3" borderId="6" xfId="0" applyNumberFormat="1" applyFont="1" applyFill="1" applyBorder="1" applyAlignment="1" applyProtection="1">
      <alignment horizontal="right" vertical="center" wrapText="1"/>
      <protection locked="0"/>
    </xf>
    <xf numFmtId="0" fontId="45" fillId="0" borderId="0" xfId="0" applyFont="1" applyAlignment="1">
      <alignment horizontal="left" vertical="top"/>
    </xf>
    <xf numFmtId="0" fontId="2" fillId="0" borderId="0" xfId="0" applyFont="1" applyBorder="1" applyAlignment="1">
      <alignment horizontal="center"/>
    </xf>
    <xf numFmtId="0" fontId="24" fillId="0" borderId="11" xfId="41" applyFont="1" applyBorder="1" applyAlignment="1">
      <alignment vertical="center" wrapText="1"/>
    </xf>
    <xf numFmtId="0" fontId="41" fillId="0" borderId="0" xfId="0" applyFont="1" applyAlignment="1">
      <alignment horizontal="left" vertical="center" wrapText="1" shrinkToFit="1"/>
    </xf>
    <xf numFmtId="0" fontId="6" fillId="0" borderId="6" xfId="0" applyFont="1" applyBorder="1" applyAlignment="1">
      <alignment horizontal="center" vertical="center" textRotation="90" wrapText="1"/>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right" vertical="center" wrapText="1"/>
    </xf>
    <xf numFmtId="16" fontId="38" fillId="0" borderId="0" xfId="0" applyNumberFormat="1" applyFont="1"/>
    <xf numFmtId="0" fontId="18" fillId="0" borderId="6" xfId="41" applyFont="1" applyBorder="1" applyAlignment="1">
      <alignment horizontal="left" vertical="center" wrapText="1"/>
    </xf>
    <xf numFmtId="0" fontId="23" fillId="0" borderId="6" xfId="41" applyFont="1" applyBorder="1" applyAlignment="1">
      <alignment horizontal="left" vertical="center" wrapText="1"/>
    </xf>
    <xf numFmtId="1" fontId="32" fillId="4" borderId="12" xfId="41" applyNumberFormat="1" applyFont="1" applyFill="1" applyBorder="1" applyAlignment="1">
      <alignment horizontal="right" vertical="center" wrapText="1"/>
    </xf>
    <xf numFmtId="0" fontId="24" fillId="0" borderId="7" xfId="41" applyFont="1" applyBorder="1" applyAlignment="1">
      <alignment horizontal="left" vertical="center" wrapText="1"/>
    </xf>
    <xf numFmtId="1" fontId="32" fillId="4" borderId="4" xfId="41" applyNumberFormat="1" applyFont="1" applyFill="1" applyBorder="1" applyAlignment="1">
      <alignment horizontal="right" vertical="center" wrapText="1"/>
    </xf>
    <xf numFmtId="0" fontId="24" fillId="0" borderId="13" xfId="41" applyFont="1" applyBorder="1" applyAlignment="1">
      <alignment horizontal="left" vertical="center" wrapText="1"/>
    </xf>
    <xf numFmtId="1" fontId="32" fillId="4" borderId="14" xfId="41" applyNumberFormat="1" applyFont="1" applyFill="1" applyBorder="1" applyAlignment="1">
      <alignment horizontal="right" vertical="center" wrapText="1"/>
    </xf>
    <xf numFmtId="1" fontId="32" fillId="4" borderId="5" xfId="41" applyNumberFormat="1" applyFont="1" applyFill="1" applyBorder="1" applyAlignment="1">
      <alignment vertical="center" wrapText="1"/>
    </xf>
    <xf numFmtId="0" fontId="41" fillId="0" borderId="0" xfId="0" applyFont="1" applyFill="1"/>
    <xf numFmtId="0" fontId="15" fillId="0" borderId="6" xfId="41" applyFont="1" applyFill="1" applyBorder="1" applyAlignment="1">
      <alignment horizontal="left" vertical="center" wrapText="1"/>
    </xf>
    <xf numFmtId="1" fontId="33" fillId="0" borderId="12" xfId="41" applyNumberFormat="1" applyFont="1" applyFill="1" applyBorder="1" applyAlignment="1">
      <alignment horizontal="right" vertical="center" wrapText="1"/>
    </xf>
    <xf numFmtId="1" fontId="33" fillId="0" borderId="4" xfId="41" applyNumberFormat="1" applyFont="1" applyFill="1" applyBorder="1" applyAlignment="1">
      <alignment horizontal="right" vertical="center" wrapText="1"/>
    </xf>
    <xf numFmtId="1" fontId="33" fillId="0" borderId="14" xfId="41" applyNumberFormat="1" applyFont="1" applyFill="1" applyBorder="1" applyAlignment="1">
      <alignment horizontal="right" vertical="center" wrapText="1"/>
    </xf>
    <xf numFmtId="1" fontId="33" fillId="0" borderId="5" xfId="41" applyNumberFormat="1" applyFont="1" applyFill="1" applyBorder="1" applyAlignment="1">
      <alignment vertical="center" wrapText="1"/>
    </xf>
    <xf numFmtId="0" fontId="39" fillId="6" borderId="13" xfId="0" applyFont="1" applyFill="1" applyBorder="1" applyAlignment="1">
      <alignment horizontal="left" vertical="center" wrapText="1"/>
    </xf>
    <xf numFmtId="0" fontId="6" fillId="0" borderId="3"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43" fillId="0" borderId="7"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3" fillId="0" borderId="30" xfId="0" applyFont="1" applyFill="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20" xfId="0" applyFont="1" applyBorder="1" applyAlignment="1">
      <alignment horizontal="center" vertical="center" wrapText="1"/>
    </xf>
    <xf numFmtId="0" fontId="39" fillId="6" borderId="21" xfId="0" applyFont="1" applyFill="1" applyBorder="1" applyAlignment="1">
      <alignment horizontal="center" vertical="center" wrapText="1"/>
    </xf>
    <xf numFmtId="0" fontId="39" fillId="6" borderId="22" xfId="0" applyFont="1" applyFill="1" applyBorder="1" applyAlignment="1">
      <alignment horizontal="center" vertical="center" wrapText="1"/>
    </xf>
    <xf numFmtId="0" fontId="40" fillId="0" borderId="23" xfId="0" applyFont="1" applyBorder="1" applyAlignment="1">
      <alignment horizontal="left" vertical="center" wrapText="1"/>
    </xf>
    <xf numFmtId="0" fontId="40" fillId="0" borderId="24" xfId="0" applyFont="1" applyBorder="1" applyAlignment="1">
      <alignment horizontal="left" vertical="center" wrapText="1"/>
    </xf>
    <xf numFmtId="0" fontId="39" fillId="0" borderId="7" xfId="0" applyFont="1" applyBorder="1" applyAlignment="1">
      <alignment horizontal="left" vertical="center" wrapText="1"/>
    </xf>
    <xf numFmtId="0" fontId="39" fillId="0" borderId="3" xfId="0" applyFont="1" applyBorder="1" applyAlignment="1">
      <alignment horizontal="left" vertical="center" wrapText="1"/>
    </xf>
    <xf numFmtId="0" fontId="38" fillId="0" borderId="0" xfId="0" applyFont="1" applyAlignment="1">
      <alignment horizontal="left"/>
    </xf>
    <xf numFmtId="0" fontId="11"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6" xfId="0" applyFont="1" applyBorder="1" applyAlignment="1">
      <alignment horizontal="center" vertical="center" wrapText="1"/>
    </xf>
    <xf numFmtId="0" fontId="40" fillId="0" borderId="25" xfId="0" applyFont="1" applyFill="1" applyBorder="1" applyAlignment="1">
      <alignment horizontal="center" vertical="center" wrapText="1"/>
    </xf>
    <xf numFmtId="0" fontId="40" fillId="0" borderId="26" xfId="0" applyFont="1" applyFill="1" applyBorder="1" applyAlignment="1">
      <alignment horizontal="center" vertical="center" wrapText="1"/>
    </xf>
    <xf numFmtId="0" fontId="40" fillId="0" borderId="27" xfId="0" applyFont="1" applyFill="1" applyBorder="1" applyAlignment="1">
      <alignment horizontal="center" vertical="center" wrapText="1"/>
    </xf>
    <xf numFmtId="0" fontId="11" fillId="0" borderId="7"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6" xfId="0" applyFont="1" applyBorder="1" applyAlignment="1">
      <alignment horizontal="center" vertical="center" textRotation="90" wrapText="1"/>
    </xf>
    <xf numFmtId="0" fontId="5" fillId="0" borderId="7" xfId="0" applyFont="1" applyBorder="1" applyAlignment="1">
      <alignment horizontal="center" vertical="center" wrapText="1"/>
    </xf>
    <xf numFmtId="0" fontId="40" fillId="3" borderId="0" xfId="0" applyFont="1" applyFill="1" applyBorder="1" applyAlignment="1" applyProtection="1">
      <alignment horizontal="left" wrapText="1"/>
      <protection locked="0"/>
    </xf>
    <xf numFmtId="0" fontId="44" fillId="0" borderId="3" xfId="0" applyFont="1" applyBorder="1" applyAlignment="1">
      <alignment horizontal="center" vertical="center" textRotation="90" wrapText="1"/>
    </xf>
    <xf numFmtId="0" fontId="44" fillId="0" borderId="6" xfId="0" applyFont="1" applyBorder="1" applyAlignment="1">
      <alignment horizontal="center" vertical="center" textRotation="90" wrapText="1"/>
    </xf>
    <xf numFmtId="0" fontId="4" fillId="0" borderId="7" xfId="0" applyFont="1" applyBorder="1" applyAlignment="1">
      <alignment horizontal="right" vertical="center" textRotation="90" wrapText="1"/>
    </xf>
    <xf numFmtId="0" fontId="4" fillId="0" borderId="3" xfId="0" applyFont="1" applyBorder="1" applyAlignment="1">
      <alignment horizontal="right" vertical="center" textRotation="90" wrapText="1"/>
    </xf>
    <xf numFmtId="0" fontId="4" fillId="0" borderId="6" xfId="0" applyFont="1" applyBorder="1" applyAlignment="1">
      <alignment horizontal="right" vertical="center" textRotation="90" wrapText="1"/>
    </xf>
    <xf numFmtId="0" fontId="40" fillId="0" borderId="7" xfId="0" applyFont="1" applyFill="1" applyBorder="1" applyAlignment="1">
      <alignment horizontal="center" vertical="center" wrapText="1"/>
    </xf>
    <xf numFmtId="0" fontId="47" fillId="0" borderId="3" xfId="0" applyFont="1" applyBorder="1" applyAlignment="1">
      <alignment horizontal="center" vertical="center" textRotation="90" wrapText="1"/>
    </xf>
    <xf numFmtId="0" fontId="47" fillId="0" borderId="6" xfId="0" applyFont="1" applyBorder="1" applyAlignment="1">
      <alignment horizontal="center" vertical="center" textRotation="90" wrapText="1"/>
    </xf>
    <xf numFmtId="0" fontId="39" fillId="6" borderId="17" xfId="0" applyFont="1" applyFill="1" applyBorder="1" applyAlignment="1">
      <alignment horizontal="left" vertical="center" wrapText="1"/>
    </xf>
    <xf numFmtId="0" fontId="39" fillId="6" borderId="0" xfId="0" applyFont="1" applyFill="1" applyBorder="1" applyAlignment="1">
      <alignment horizontal="left" vertical="center" wrapText="1"/>
    </xf>
    <xf numFmtId="0" fontId="2" fillId="0" borderId="0" xfId="0" applyFont="1" applyBorder="1" applyAlignment="1">
      <alignment horizontal="center"/>
    </xf>
    <xf numFmtId="0" fontId="1" fillId="7" borderId="31"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43" fillId="0" borderId="3" xfId="0" applyFont="1" applyBorder="1" applyAlignment="1">
      <alignment horizontal="center" wrapText="1"/>
    </xf>
    <xf numFmtId="2" fontId="43" fillId="5" borderId="9" xfId="0" applyNumberFormat="1" applyFont="1" applyFill="1" applyBorder="1" applyAlignment="1">
      <alignment horizontal="center" wrapText="1"/>
    </xf>
    <xf numFmtId="0" fontId="43" fillId="5" borderId="9" xfId="0" applyFont="1" applyFill="1" applyBorder="1" applyAlignment="1">
      <alignment horizontal="center"/>
    </xf>
    <xf numFmtId="0" fontId="24" fillId="0" borderId="6" xfId="41" applyFont="1" applyBorder="1" applyAlignment="1">
      <alignment horizontal="left" vertical="center" wrapText="1"/>
    </xf>
    <xf numFmtId="0" fontId="24" fillId="0" borderId="11" xfId="41" applyFont="1" applyBorder="1" applyAlignment="1">
      <alignment horizontal="left" vertical="center" wrapText="1"/>
    </xf>
    <xf numFmtId="0" fontId="24" fillId="0" borderId="34" xfId="41" applyFont="1" applyBorder="1" applyAlignment="1">
      <alignment horizontal="left" vertical="center" wrapText="1"/>
    </xf>
    <xf numFmtId="0" fontId="24" fillId="0" borderId="35" xfId="41" applyFont="1" applyBorder="1" applyAlignment="1">
      <alignment horizontal="left" vertical="center" wrapText="1"/>
    </xf>
    <xf numFmtId="0" fontId="24" fillId="0" borderId="36" xfId="41" applyFont="1" applyBorder="1" applyAlignment="1">
      <alignment horizontal="left" vertical="center" wrapText="1"/>
    </xf>
  </cellXfs>
  <cellStyles count="45">
    <cellStyle name="Normal" xfId="0" builtinId="0"/>
    <cellStyle name="Normal 10" xfId="1"/>
    <cellStyle name="Normal 11" xfId="2"/>
    <cellStyle name="Normal 11 2" xfId="3"/>
    <cellStyle name="Normal 12" xfId="4"/>
    <cellStyle name="Normal 12 2" xfId="5"/>
    <cellStyle name="Normal 12_deschideri lunare-iun2014-MEN" xfId="6"/>
    <cellStyle name="Normal 13" xfId="7"/>
    <cellStyle name="Normal 14" xfId="8"/>
    <cellStyle name="Normal 15" xfId="9"/>
    <cellStyle name="Normal 16" xfId="10"/>
    <cellStyle name="Normal 17" xfId="11"/>
    <cellStyle name="Normal 18" xfId="12"/>
    <cellStyle name="Normal 19" xfId="13"/>
    <cellStyle name="Normal 2" xfId="14"/>
    <cellStyle name="Normal 2 2" xfId="15"/>
    <cellStyle name="Normal 2 3" xfId="16"/>
    <cellStyle name="Normal 2_Analiza-2013 (sinteza)(+34) (2" xfId="17"/>
    <cellStyle name="Normal 3" xfId="18"/>
    <cellStyle name="Normal 3 2" xfId="19"/>
    <cellStyle name="Normal 3 2 2" xfId="20"/>
    <cellStyle name="Normal 3 2 3" xfId="21"/>
    <cellStyle name="Normal 3 2_2014-repartFI-lunar" xfId="22"/>
    <cellStyle name="Normal 3_2014-repartTransport-lunar" xfId="23"/>
    <cellStyle name="Normal 4" xfId="24"/>
    <cellStyle name="Normal 4 2" xfId="25"/>
    <cellStyle name="Normal 4 3" xfId="26"/>
    <cellStyle name="Normal 4_PropunereCNFIS-2013" xfId="27"/>
    <cellStyle name="Normal 5" xfId="28"/>
    <cellStyle name="Normal 5 2" xfId="29"/>
    <cellStyle name="Normal 5 3" xfId="30"/>
    <cellStyle name="Normal 5_2014-repartFI-lunar" xfId="31"/>
    <cellStyle name="Normal 6" xfId="32"/>
    <cellStyle name="Normal 6 2" xfId="33"/>
    <cellStyle name="Normal 6 3" xfId="34"/>
    <cellStyle name="Normal 6_2014-repartFI-lunar" xfId="35"/>
    <cellStyle name="Normal 7" xfId="36"/>
    <cellStyle name="Normal 8" xfId="37"/>
    <cellStyle name="Normal 8 2" xfId="38"/>
    <cellStyle name="Normal 8_PropunereCNFIS-2013" xfId="39"/>
    <cellStyle name="Normal 9" xfId="40"/>
    <cellStyle name="Normal_tabele" xfId="41"/>
    <cellStyle name="Percent 2" xfId="42"/>
    <cellStyle name="Percent 3" xfId="43"/>
    <cellStyle name="Percent 4" xfId="44"/>
  </cellStyles>
  <dxfs count="37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00B050"/>
  </sheetPr>
  <dimension ref="B1:BR34"/>
  <sheetViews>
    <sheetView tabSelected="1" workbookViewId="0">
      <pane xSplit="7" ySplit="8" topLeftCell="H9" activePane="bottomRight" state="frozen"/>
      <selection pane="topRight" activeCell="H1" sqref="H1"/>
      <selection pane="bottomLeft" activeCell="A8" sqref="A8"/>
      <selection pane="bottomRight" activeCell="BM17" sqref="BM17"/>
    </sheetView>
  </sheetViews>
  <sheetFormatPr defaultRowHeight="15"/>
  <cols>
    <col min="1" max="1" width="0.5703125" style="3" customWidth="1"/>
    <col min="2" max="2" width="4.28515625" style="3" customWidth="1"/>
    <col min="3" max="3" width="21.140625" style="3" customWidth="1"/>
    <col min="4" max="4" width="10.140625" style="3" customWidth="1"/>
    <col min="5" max="5" width="10.7109375" style="3" customWidth="1"/>
    <col min="6" max="6" width="3.42578125" style="3" customWidth="1"/>
    <col min="7" max="7" width="4.140625" style="3" customWidth="1"/>
    <col min="8" max="24" width="5.5703125" style="3" customWidth="1"/>
    <col min="25" max="46" width="4.42578125" style="3" customWidth="1"/>
    <col min="47" max="47" width="6.140625" style="7" customWidth="1"/>
    <col min="48" max="48" width="5.85546875" style="3" customWidth="1"/>
    <col min="49" max="49" width="6.140625" style="3" customWidth="1"/>
    <col min="50" max="50" width="4" style="3" customWidth="1"/>
    <col min="51" max="51" width="8.28515625" style="3" customWidth="1"/>
    <col min="52" max="54" width="5.28515625" style="3" customWidth="1"/>
    <col min="55" max="55" width="6.140625" style="3" customWidth="1"/>
    <col min="56" max="56" width="6.28515625" style="3" customWidth="1"/>
    <col min="57" max="57" width="4.42578125" style="3" customWidth="1"/>
    <col min="58" max="61" width="5.28515625" style="3" customWidth="1"/>
    <col min="62" max="62" width="4.28515625" style="3" customWidth="1"/>
    <col min="63" max="64" width="5.28515625" style="3" customWidth="1"/>
    <col min="65" max="65" width="5.7109375" style="3" customWidth="1"/>
    <col min="66" max="66" width="5.42578125" style="3" customWidth="1"/>
    <col min="67" max="68" width="9.140625" style="3" hidden="1" customWidth="1"/>
    <col min="69" max="69" width="17.7109375" style="3" hidden="1" customWidth="1"/>
    <col min="70" max="16384" width="9.140625" style="3"/>
  </cols>
  <sheetData>
    <row r="1" spans="2:66" ht="8.25" customHeight="1"/>
    <row r="2" spans="2:66" ht="18" customHeight="1">
      <c r="B2" s="49" t="s">
        <v>117</v>
      </c>
    </row>
    <row r="3" spans="2:66" ht="15.75" customHeight="1">
      <c r="B3" s="109" t="s">
        <v>14</v>
      </c>
      <c r="C3" s="109"/>
      <c r="D3" s="109"/>
      <c r="E3" s="109"/>
      <c r="F3" s="109"/>
      <c r="G3" s="109"/>
      <c r="H3" s="8"/>
      <c r="I3" s="8"/>
      <c r="J3" s="8"/>
      <c r="K3" s="8"/>
      <c r="L3" s="8"/>
      <c r="M3" s="8"/>
      <c r="N3" s="8"/>
      <c r="O3" s="8"/>
      <c r="P3" s="8"/>
      <c r="Q3" s="8"/>
      <c r="R3" s="8"/>
      <c r="S3" s="8"/>
      <c r="T3" s="8"/>
      <c r="U3" s="8"/>
      <c r="V3" s="8"/>
      <c r="W3" s="8"/>
      <c r="X3" s="8"/>
      <c r="Y3" s="8"/>
      <c r="Z3" s="8"/>
      <c r="AA3" s="8"/>
      <c r="AB3" s="8"/>
      <c r="AC3" s="8"/>
      <c r="AD3" s="8"/>
      <c r="AE3" s="8"/>
      <c r="AF3" s="8"/>
      <c r="AG3" s="8"/>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row>
    <row r="4" spans="2:66" s="6" customFormat="1" ht="183.75" customHeight="1" thickBot="1">
      <c r="B4" s="73" t="s">
        <v>192</v>
      </c>
      <c r="C4" s="73"/>
      <c r="D4" s="73"/>
      <c r="E4" s="73"/>
      <c r="F4" s="86"/>
      <c r="G4" s="87"/>
      <c r="H4" s="73" t="s">
        <v>116</v>
      </c>
      <c r="I4" s="73"/>
      <c r="J4" s="73"/>
      <c r="K4" s="73"/>
      <c r="L4" s="73"/>
      <c r="M4" s="73"/>
      <c r="N4" s="73"/>
      <c r="O4" s="73"/>
      <c r="P4" s="73"/>
      <c r="Q4" s="73"/>
      <c r="R4" s="73"/>
      <c r="S4" s="73"/>
      <c r="T4" s="73"/>
      <c r="U4" s="73"/>
      <c r="V4" s="73"/>
      <c r="W4" s="73"/>
      <c r="X4" s="73"/>
      <c r="Y4" s="73" t="s">
        <v>115</v>
      </c>
      <c r="Z4" s="73"/>
      <c r="AA4" s="73"/>
      <c r="AB4" s="73"/>
      <c r="AC4" s="73"/>
      <c r="AD4" s="73"/>
      <c r="AE4" s="73"/>
      <c r="AF4" s="73"/>
      <c r="AG4" s="73"/>
      <c r="AH4" s="73"/>
      <c r="AI4" s="73"/>
      <c r="AJ4" s="73"/>
      <c r="AK4" s="73"/>
      <c r="AL4" s="73"/>
      <c r="AM4" s="73"/>
      <c r="AN4" s="73"/>
      <c r="AO4" s="73"/>
      <c r="AP4" s="73"/>
      <c r="AQ4" s="73"/>
      <c r="AR4" s="73"/>
      <c r="AS4" s="73"/>
      <c r="AT4" s="73"/>
      <c r="AU4" s="73"/>
      <c r="AV4" s="118" t="s">
        <v>193</v>
      </c>
      <c r="AW4" s="119"/>
      <c r="AX4" s="119"/>
      <c r="AY4" s="119"/>
      <c r="AZ4" s="119"/>
      <c r="BA4" s="119"/>
      <c r="BB4" s="119"/>
      <c r="BC4" s="119"/>
      <c r="BD4" s="119"/>
      <c r="BE4" s="119"/>
      <c r="BF4" s="119"/>
      <c r="BG4" s="119"/>
      <c r="BH4" s="119"/>
      <c r="BI4" s="119"/>
      <c r="BJ4" s="119"/>
      <c r="BK4" s="119"/>
      <c r="BL4" s="119"/>
      <c r="BM4" s="119"/>
      <c r="BN4" s="119"/>
    </row>
    <row r="5" spans="2:66" s="5" customFormat="1" ht="21.75" customHeight="1">
      <c r="B5" s="93" t="s">
        <v>11</v>
      </c>
      <c r="C5" s="96" t="s">
        <v>3</v>
      </c>
      <c r="D5" s="99" t="s">
        <v>2</v>
      </c>
      <c r="E5" s="96" t="s">
        <v>63</v>
      </c>
      <c r="F5" s="105" t="s">
        <v>82</v>
      </c>
      <c r="G5" s="105" t="s">
        <v>105</v>
      </c>
      <c r="H5" s="108" t="s">
        <v>49</v>
      </c>
      <c r="I5" s="108"/>
      <c r="J5" s="108"/>
      <c r="K5" s="108"/>
      <c r="L5" s="76" t="s">
        <v>50</v>
      </c>
      <c r="M5" s="76"/>
      <c r="N5" s="76"/>
      <c r="O5" s="76"/>
      <c r="P5" s="76"/>
      <c r="Q5" s="76"/>
      <c r="R5" s="76"/>
      <c r="S5" s="76" t="s">
        <v>51</v>
      </c>
      <c r="T5" s="76"/>
      <c r="U5" s="76"/>
      <c r="V5" s="76"/>
      <c r="W5" s="76"/>
      <c r="X5" s="76"/>
      <c r="Y5" s="76" t="s">
        <v>52</v>
      </c>
      <c r="Z5" s="76"/>
      <c r="AA5" s="76"/>
      <c r="AB5" s="76"/>
      <c r="AC5" s="76"/>
      <c r="AD5" s="76"/>
      <c r="AE5" s="76"/>
      <c r="AF5" s="76"/>
      <c r="AG5" s="76"/>
      <c r="AH5" s="77" t="s">
        <v>55</v>
      </c>
      <c r="AI5" s="78"/>
      <c r="AJ5" s="78"/>
      <c r="AK5" s="78"/>
      <c r="AL5" s="78"/>
      <c r="AM5" s="78"/>
      <c r="AN5" s="78"/>
      <c r="AO5" s="78"/>
      <c r="AP5" s="78"/>
      <c r="AQ5" s="78"/>
      <c r="AR5" s="78"/>
      <c r="AS5" s="78"/>
      <c r="AT5" s="79"/>
      <c r="AU5" s="112" t="s">
        <v>1</v>
      </c>
      <c r="AV5" s="115" t="s">
        <v>79</v>
      </c>
      <c r="AW5" s="115"/>
      <c r="AX5" s="115"/>
      <c r="AY5" s="115"/>
      <c r="AZ5" s="115" t="s">
        <v>80</v>
      </c>
      <c r="BA5" s="115"/>
      <c r="BB5" s="115"/>
      <c r="BC5" s="115"/>
      <c r="BD5" s="115"/>
      <c r="BE5" s="102" t="s">
        <v>81</v>
      </c>
      <c r="BF5" s="103"/>
      <c r="BG5" s="103"/>
      <c r="BH5" s="103"/>
      <c r="BI5" s="103"/>
      <c r="BJ5" s="103"/>
      <c r="BK5" s="103"/>
      <c r="BL5" s="103"/>
      <c r="BM5" s="103"/>
      <c r="BN5" s="104"/>
    </row>
    <row r="6" spans="2:66" ht="19.5" customHeight="1">
      <c r="B6" s="94"/>
      <c r="C6" s="97"/>
      <c r="D6" s="100"/>
      <c r="E6" s="97"/>
      <c r="F6" s="106"/>
      <c r="G6" s="106"/>
      <c r="H6" s="74" t="s">
        <v>18</v>
      </c>
      <c r="I6" s="74" t="s">
        <v>19</v>
      </c>
      <c r="J6" s="74" t="s">
        <v>20</v>
      </c>
      <c r="K6" s="74" t="s">
        <v>21</v>
      </c>
      <c r="L6" s="74" t="s">
        <v>22</v>
      </c>
      <c r="M6" s="74" t="s">
        <v>23</v>
      </c>
      <c r="N6" s="74" t="s">
        <v>24</v>
      </c>
      <c r="O6" s="74" t="s">
        <v>25</v>
      </c>
      <c r="P6" s="74" t="s">
        <v>26</v>
      </c>
      <c r="Q6" s="74" t="s">
        <v>27</v>
      </c>
      <c r="R6" s="74" t="s">
        <v>28</v>
      </c>
      <c r="S6" s="74" t="s">
        <v>29</v>
      </c>
      <c r="T6" s="74" t="s">
        <v>30</v>
      </c>
      <c r="U6" s="74" t="s">
        <v>31</v>
      </c>
      <c r="V6" s="74" t="s">
        <v>32</v>
      </c>
      <c r="W6" s="74" t="s">
        <v>33</v>
      </c>
      <c r="X6" s="74" t="s">
        <v>34</v>
      </c>
      <c r="Y6" s="74" t="s">
        <v>35</v>
      </c>
      <c r="Z6" s="74" t="s">
        <v>36</v>
      </c>
      <c r="AA6" s="74" t="s">
        <v>37</v>
      </c>
      <c r="AB6" s="74" t="s">
        <v>38</v>
      </c>
      <c r="AC6" s="74" t="s">
        <v>39</v>
      </c>
      <c r="AD6" s="74" t="s">
        <v>40</v>
      </c>
      <c r="AE6" s="74" t="s">
        <v>53</v>
      </c>
      <c r="AF6" s="74" t="s">
        <v>54</v>
      </c>
      <c r="AG6" s="74" t="s">
        <v>41</v>
      </c>
      <c r="AH6" s="74" t="s">
        <v>42</v>
      </c>
      <c r="AI6" s="74" t="s">
        <v>43</v>
      </c>
      <c r="AJ6" s="74" t="s">
        <v>44</v>
      </c>
      <c r="AK6" s="74" t="s">
        <v>45</v>
      </c>
      <c r="AL6" s="74" t="s">
        <v>46</v>
      </c>
      <c r="AM6" s="74" t="s">
        <v>47</v>
      </c>
      <c r="AN6" s="74" t="s">
        <v>56</v>
      </c>
      <c r="AO6" s="74" t="s">
        <v>57</v>
      </c>
      <c r="AP6" s="74" t="s">
        <v>58</v>
      </c>
      <c r="AQ6" s="74" t="s">
        <v>59</v>
      </c>
      <c r="AR6" s="74" t="s">
        <v>61</v>
      </c>
      <c r="AS6" s="74" t="s">
        <v>60</v>
      </c>
      <c r="AT6" s="74" t="s">
        <v>113</v>
      </c>
      <c r="AU6" s="113"/>
      <c r="AV6" s="116" t="s">
        <v>194</v>
      </c>
      <c r="AW6" s="110" t="s">
        <v>17</v>
      </c>
      <c r="AX6" s="110" t="s">
        <v>92</v>
      </c>
      <c r="AY6" s="110" t="s">
        <v>48</v>
      </c>
      <c r="AZ6" s="110" t="s">
        <v>106</v>
      </c>
      <c r="BA6" s="110" t="s">
        <v>107</v>
      </c>
      <c r="BB6" s="110" t="s">
        <v>108</v>
      </c>
      <c r="BC6" s="110" t="s">
        <v>102</v>
      </c>
      <c r="BD6" s="110" t="s">
        <v>103</v>
      </c>
      <c r="BE6" s="124" t="s">
        <v>110</v>
      </c>
      <c r="BF6" s="124"/>
      <c r="BG6" s="124"/>
      <c r="BH6" s="124"/>
      <c r="BI6" s="124"/>
      <c r="BJ6" s="124" t="s">
        <v>109</v>
      </c>
      <c r="BK6" s="124"/>
      <c r="BL6" s="124"/>
      <c r="BM6" s="110" t="s">
        <v>94</v>
      </c>
      <c r="BN6" s="110" t="s">
        <v>95</v>
      </c>
    </row>
    <row r="7" spans="2:66" ht="60.75" customHeight="1" thickBot="1">
      <c r="B7" s="95"/>
      <c r="C7" s="98"/>
      <c r="D7" s="101"/>
      <c r="E7" s="98"/>
      <c r="F7" s="107"/>
      <c r="G7" s="107"/>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114"/>
      <c r="AV7" s="117"/>
      <c r="AW7" s="111"/>
      <c r="AX7" s="111"/>
      <c r="AY7" s="111"/>
      <c r="AZ7" s="111"/>
      <c r="BA7" s="111"/>
      <c r="BB7" s="111"/>
      <c r="BC7" s="111"/>
      <c r="BD7" s="111"/>
      <c r="BE7" s="53" t="s">
        <v>7</v>
      </c>
      <c r="BF7" s="53" t="s">
        <v>10</v>
      </c>
      <c r="BG7" s="53" t="s">
        <v>0</v>
      </c>
      <c r="BH7" s="53" t="s">
        <v>9</v>
      </c>
      <c r="BI7" s="53" t="s">
        <v>8</v>
      </c>
      <c r="BJ7" s="53" t="s">
        <v>12</v>
      </c>
      <c r="BK7" s="53" t="s">
        <v>15</v>
      </c>
      <c r="BL7" s="53" t="s">
        <v>13</v>
      </c>
      <c r="BM7" s="111"/>
      <c r="BN7" s="111"/>
    </row>
    <row r="8" spans="2:66" ht="13.5" customHeight="1">
      <c r="B8" s="54" t="s">
        <v>4</v>
      </c>
      <c r="C8" s="55" t="s">
        <v>5</v>
      </c>
      <c r="D8" s="55" t="s">
        <v>6</v>
      </c>
      <c r="E8" s="56" t="s">
        <v>16</v>
      </c>
      <c r="F8" s="56" t="s">
        <v>77</v>
      </c>
      <c r="G8" s="56" t="s">
        <v>83</v>
      </c>
      <c r="H8" s="56">
        <v>1</v>
      </c>
      <c r="I8" s="56">
        <v>2</v>
      </c>
      <c r="J8" s="56">
        <v>3</v>
      </c>
      <c r="K8" s="56">
        <v>4</v>
      </c>
      <c r="L8" s="56">
        <v>5</v>
      </c>
      <c r="M8" s="56">
        <v>6</v>
      </c>
      <c r="N8" s="56">
        <v>7</v>
      </c>
      <c r="O8" s="56">
        <v>8</v>
      </c>
      <c r="P8" s="56">
        <v>9</v>
      </c>
      <c r="Q8" s="56">
        <v>10</v>
      </c>
      <c r="R8" s="56">
        <v>11</v>
      </c>
      <c r="S8" s="56">
        <v>12</v>
      </c>
      <c r="T8" s="56">
        <v>13</v>
      </c>
      <c r="U8" s="56">
        <v>14</v>
      </c>
      <c r="V8" s="56">
        <v>15</v>
      </c>
      <c r="W8" s="56">
        <v>16</v>
      </c>
      <c r="X8" s="56">
        <v>17</v>
      </c>
      <c r="Y8" s="56">
        <v>18</v>
      </c>
      <c r="Z8" s="56">
        <v>19</v>
      </c>
      <c r="AA8" s="56">
        <v>20</v>
      </c>
      <c r="AB8" s="56">
        <v>21</v>
      </c>
      <c r="AC8" s="56">
        <v>22</v>
      </c>
      <c r="AD8" s="56">
        <v>23</v>
      </c>
      <c r="AE8" s="56">
        <v>24</v>
      </c>
      <c r="AF8" s="56">
        <v>25</v>
      </c>
      <c r="AG8" s="56">
        <v>26</v>
      </c>
      <c r="AH8" s="56">
        <v>27</v>
      </c>
      <c r="AI8" s="56">
        <v>28</v>
      </c>
      <c r="AJ8" s="56">
        <v>29</v>
      </c>
      <c r="AK8" s="56">
        <v>30</v>
      </c>
      <c r="AL8" s="56">
        <v>31</v>
      </c>
      <c r="AM8" s="56">
        <v>32</v>
      </c>
      <c r="AN8" s="56">
        <v>33</v>
      </c>
      <c r="AO8" s="56">
        <v>34</v>
      </c>
      <c r="AP8" s="56">
        <v>35</v>
      </c>
      <c r="AQ8" s="56">
        <v>36</v>
      </c>
      <c r="AR8" s="56">
        <v>37</v>
      </c>
      <c r="AS8" s="56">
        <v>38</v>
      </c>
      <c r="AT8" s="56">
        <v>39</v>
      </c>
      <c r="AU8" s="57">
        <v>40</v>
      </c>
      <c r="AV8" s="56">
        <v>41</v>
      </c>
      <c r="AW8" s="56">
        <v>42</v>
      </c>
      <c r="AX8" s="56">
        <v>43</v>
      </c>
      <c r="AY8" s="56">
        <v>44</v>
      </c>
      <c r="AZ8" s="56">
        <v>45</v>
      </c>
      <c r="BA8" s="56">
        <v>46</v>
      </c>
      <c r="BB8" s="56">
        <v>47</v>
      </c>
      <c r="BC8" s="56">
        <v>48</v>
      </c>
      <c r="BD8" s="56">
        <v>49</v>
      </c>
      <c r="BE8" s="56">
        <v>50</v>
      </c>
      <c r="BF8" s="56">
        <v>51</v>
      </c>
      <c r="BG8" s="56">
        <v>52</v>
      </c>
      <c r="BH8" s="56">
        <v>53</v>
      </c>
      <c r="BI8" s="56">
        <v>54</v>
      </c>
      <c r="BJ8" s="56">
        <v>55</v>
      </c>
      <c r="BK8" s="56">
        <v>56</v>
      </c>
      <c r="BL8" s="56">
        <v>57</v>
      </c>
      <c r="BM8" s="56">
        <v>58</v>
      </c>
      <c r="BN8" s="56">
        <v>59</v>
      </c>
    </row>
    <row r="9" spans="2:66" s="19" customFormat="1" ht="13.5" customHeight="1">
      <c r="B9" s="16"/>
      <c r="C9" s="17"/>
      <c r="D9" s="43"/>
      <c r="E9" s="45"/>
      <c r="F9" s="18"/>
      <c r="G9" s="18"/>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47">
        <f>SUM(H9:AT9)</f>
        <v>0</v>
      </c>
      <c r="AV9" s="32"/>
      <c r="AW9" s="26"/>
      <c r="AX9" s="27"/>
      <c r="AY9" s="27"/>
      <c r="AZ9" s="30"/>
      <c r="BA9" s="30"/>
      <c r="BB9" s="30"/>
      <c r="BC9" s="30"/>
      <c r="BD9" s="31"/>
      <c r="BE9" s="32"/>
      <c r="BF9" s="32"/>
      <c r="BG9" s="32"/>
      <c r="BH9" s="32"/>
      <c r="BI9" s="32"/>
      <c r="BJ9" s="32"/>
      <c r="BK9" s="32"/>
      <c r="BL9" s="32"/>
      <c r="BM9" s="31"/>
      <c r="BN9" s="31"/>
    </row>
    <row r="10" spans="2:66" s="19" customFormat="1" ht="13.5" customHeight="1">
      <c r="B10" s="16"/>
      <c r="C10" s="17"/>
      <c r="D10" s="43"/>
      <c r="E10" s="45"/>
      <c r="F10" s="18"/>
      <c r="G10" s="18"/>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47">
        <f t="shared" ref="AU10:AU19" si="0">SUM(H10:AT10)</f>
        <v>0</v>
      </c>
      <c r="AV10" s="32"/>
      <c r="AW10" s="26"/>
      <c r="AX10" s="27"/>
      <c r="AY10" s="27"/>
      <c r="AZ10" s="30"/>
      <c r="BA10" s="30"/>
      <c r="BB10" s="30"/>
      <c r="BC10" s="30"/>
      <c r="BD10" s="31"/>
      <c r="BE10" s="32"/>
      <c r="BF10" s="32"/>
      <c r="BG10" s="32"/>
      <c r="BH10" s="32"/>
      <c r="BI10" s="32"/>
      <c r="BJ10" s="32"/>
      <c r="BK10" s="32"/>
      <c r="BL10" s="32"/>
      <c r="BM10" s="31"/>
      <c r="BN10" s="31"/>
    </row>
    <row r="11" spans="2:66" s="19" customFormat="1" ht="13.5" customHeight="1">
      <c r="B11" s="16"/>
      <c r="C11" s="17"/>
      <c r="D11" s="43"/>
      <c r="E11" s="45"/>
      <c r="F11" s="18"/>
      <c r="G11" s="18"/>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47">
        <f t="shared" si="0"/>
        <v>0</v>
      </c>
      <c r="AV11" s="32"/>
      <c r="AW11" s="26"/>
      <c r="AX11" s="27"/>
      <c r="AY11" s="27"/>
      <c r="AZ11" s="30"/>
      <c r="BA11" s="30"/>
      <c r="BB11" s="30"/>
      <c r="BC11" s="30"/>
      <c r="BD11" s="31"/>
      <c r="BE11" s="32"/>
      <c r="BF11" s="32"/>
      <c r="BG11" s="32"/>
      <c r="BH11" s="32"/>
      <c r="BI11" s="32"/>
      <c r="BJ11" s="32"/>
      <c r="BK11" s="32"/>
      <c r="BL11" s="32"/>
      <c r="BM11" s="31"/>
      <c r="BN11" s="31"/>
    </row>
    <row r="12" spans="2:66" s="19" customFormat="1" ht="13.5" customHeight="1">
      <c r="B12" s="16"/>
      <c r="C12" s="17"/>
      <c r="D12" s="43"/>
      <c r="E12" s="45"/>
      <c r="F12" s="18"/>
      <c r="G12" s="18"/>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47">
        <f t="shared" si="0"/>
        <v>0</v>
      </c>
      <c r="AV12" s="32"/>
      <c r="AW12" s="26"/>
      <c r="AX12" s="27"/>
      <c r="AY12" s="27"/>
      <c r="AZ12" s="30"/>
      <c r="BA12" s="30"/>
      <c r="BB12" s="30"/>
      <c r="BC12" s="30"/>
      <c r="BD12" s="31"/>
      <c r="BE12" s="32"/>
      <c r="BF12" s="32"/>
      <c r="BG12" s="32"/>
      <c r="BH12" s="32"/>
      <c r="BI12" s="32"/>
      <c r="BJ12" s="32"/>
      <c r="BK12" s="32"/>
      <c r="BL12" s="32"/>
      <c r="BM12" s="31"/>
      <c r="BN12" s="31"/>
    </row>
    <row r="13" spans="2:66" s="19" customFormat="1" ht="13.5" customHeight="1">
      <c r="B13" s="16"/>
      <c r="C13" s="17"/>
      <c r="D13" s="43"/>
      <c r="E13" s="45"/>
      <c r="F13" s="18"/>
      <c r="G13" s="18"/>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47">
        <f t="shared" si="0"/>
        <v>0</v>
      </c>
      <c r="AV13" s="32"/>
      <c r="AW13" s="26"/>
      <c r="AX13" s="27"/>
      <c r="AY13" s="27"/>
      <c r="AZ13" s="30"/>
      <c r="BA13" s="30"/>
      <c r="BB13" s="30"/>
      <c r="BC13" s="30"/>
      <c r="BD13" s="31"/>
      <c r="BE13" s="32"/>
      <c r="BF13" s="32"/>
      <c r="BG13" s="32"/>
      <c r="BH13" s="32"/>
      <c r="BI13" s="32"/>
      <c r="BJ13" s="32"/>
      <c r="BK13" s="32"/>
      <c r="BL13" s="32"/>
      <c r="BM13" s="31"/>
      <c r="BN13" s="31"/>
    </row>
    <row r="14" spans="2:66" s="19" customFormat="1" ht="13.5" customHeight="1">
      <c r="B14" s="16"/>
      <c r="C14" s="17"/>
      <c r="D14" s="43"/>
      <c r="E14" s="45"/>
      <c r="F14" s="18"/>
      <c r="G14" s="18"/>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47">
        <f>SUM(H14:AT14)</f>
        <v>0</v>
      </c>
      <c r="AV14" s="32"/>
      <c r="AW14" s="26"/>
      <c r="AX14" s="27"/>
      <c r="AY14" s="27"/>
      <c r="AZ14" s="30"/>
      <c r="BA14" s="30"/>
      <c r="BB14" s="30"/>
      <c r="BC14" s="30"/>
      <c r="BD14" s="31"/>
      <c r="BE14" s="32"/>
      <c r="BF14" s="32"/>
      <c r="BG14" s="32"/>
      <c r="BH14" s="32"/>
      <c r="BI14" s="32"/>
      <c r="BJ14" s="32"/>
      <c r="BK14" s="32"/>
      <c r="BL14" s="32"/>
      <c r="BM14" s="31"/>
      <c r="BN14" s="31"/>
    </row>
    <row r="15" spans="2:66" s="19" customFormat="1" ht="13.5" customHeight="1">
      <c r="B15" s="16"/>
      <c r="C15" s="17"/>
      <c r="D15" s="43"/>
      <c r="E15" s="45"/>
      <c r="F15" s="18"/>
      <c r="G15" s="18"/>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47">
        <f>SUM(H15:AT15)</f>
        <v>0</v>
      </c>
      <c r="AV15" s="32"/>
      <c r="AW15" s="26"/>
      <c r="AX15" s="27"/>
      <c r="AY15" s="27"/>
      <c r="AZ15" s="30"/>
      <c r="BA15" s="30"/>
      <c r="BB15" s="30"/>
      <c r="BC15" s="30"/>
      <c r="BD15" s="31"/>
      <c r="BE15" s="32"/>
      <c r="BF15" s="32"/>
      <c r="BG15" s="32"/>
      <c r="BH15" s="32"/>
      <c r="BI15" s="32"/>
      <c r="BJ15" s="32"/>
      <c r="BK15" s="32"/>
      <c r="BL15" s="32"/>
      <c r="BM15" s="31"/>
      <c r="BN15" s="31"/>
    </row>
    <row r="16" spans="2:66" s="19" customFormat="1" ht="13.5" customHeight="1">
      <c r="B16" s="16"/>
      <c r="C16" s="17"/>
      <c r="D16" s="43"/>
      <c r="E16" s="45"/>
      <c r="F16" s="18"/>
      <c r="G16" s="18"/>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47">
        <f>SUM(H16:AT16)</f>
        <v>0</v>
      </c>
      <c r="AV16" s="32"/>
      <c r="AW16" s="26"/>
      <c r="AX16" s="27"/>
      <c r="AY16" s="27"/>
      <c r="AZ16" s="30"/>
      <c r="BA16" s="30"/>
      <c r="BB16" s="30"/>
      <c r="BC16" s="30"/>
      <c r="BD16" s="31"/>
      <c r="BE16" s="32"/>
      <c r="BF16" s="32"/>
      <c r="BG16" s="32"/>
      <c r="BH16" s="32"/>
      <c r="BI16" s="32"/>
      <c r="BJ16" s="32"/>
      <c r="BK16" s="32"/>
      <c r="BL16" s="32"/>
      <c r="BM16" s="31"/>
      <c r="BN16" s="31"/>
    </row>
    <row r="17" spans="2:70" s="19" customFormat="1" ht="13.5" customHeight="1">
      <c r="B17" s="16"/>
      <c r="C17" s="17"/>
      <c r="D17" s="43"/>
      <c r="E17" s="45"/>
      <c r="F17" s="18"/>
      <c r="G17" s="18"/>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47">
        <f t="shared" si="0"/>
        <v>0</v>
      </c>
      <c r="AV17" s="32"/>
      <c r="AW17" s="26"/>
      <c r="AX17" s="27"/>
      <c r="AY17" s="27"/>
      <c r="AZ17" s="30"/>
      <c r="BA17" s="30"/>
      <c r="BB17" s="30"/>
      <c r="BC17" s="30"/>
      <c r="BD17" s="31"/>
      <c r="BE17" s="32"/>
      <c r="BF17" s="32"/>
      <c r="BG17" s="32"/>
      <c r="BH17" s="32"/>
      <c r="BI17" s="32"/>
      <c r="BJ17" s="32"/>
      <c r="BK17" s="32"/>
      <c r="BL17" s="32"/>
      <c r="BM17" s="31"/>
      <c r="BN17" s="31"/>
    </row>
    <row r="18" spans="2:70" s="19" customFormat="1" ht="13.5" customHeight="1">
      <c r="B18" s="16"/>
      <c r="C18" s="17"/>
      <c r="D18" s="43"/>
      <c r="E18" s="45"/>
      <c r="F18" s="18"/>
      <c r="G18" s="18"/>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47">
        <f t="shared" si="0"/>
        <v>0</v>
      </c>
      <c r="AV18" s="32"/>
      <c r="AW18" s="26"/>
      <c r="AX18" s="27"/>
      <c r="AY18" s="27"/>
      <c r="AZ18" s="30"/>
      <c r="BA18" s="30"/>
      <c r="BB18" s="30"/>
      <c r="BC18" s="30"/>
      <c r="BD18" s="31"/>
      <c r="BE18" s="32"/>
      <c r="BF18" s="32"/>
      <c r="BG18" s="32"/>
      <c r="BH18" s="32"/>
      <c r="BI18" s="32"/>
      <c r="BJ18" s="32"/>
      <c r="BK18" s="32"/>
      <c r="BL18" s="32"/>
      <c r="BM18" s="31"/>
      <c r="BN18" s="31"/>
    </row>
    <row r="19" spans="2:70" s="19" customFormat="1" ht="13.5" customHeight="1" thickBot="1">
      <c r="B19" s="20"/>
      <c r="C19" s="21"/>
      <c r="D19" s="44"/>
      <c r="E19" s="46"/>
      <c r="F19" s="22"/>
      <c r="G19" s="22"/>
      <c r="H19" s="37"/>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48">
        <f t="shared" si="0"/>
        <v>0</v>
      </c>
      <c r="AV19" s="32"/>
      <c r="AW19" s="28"/>
      <c r="AX19" s="29"/>
      <c r="AY19" s="27"/>
      <c r="AZ19" s="30"/>
      <c r="BA19" s="30"/>
      <c r="BB19" s="30"/>
      <c r="BC19" s="30"/>
      <c r="BD19" s="31"/>
      <c r="BE19" s="32"/>
      <c r="BF19" s="32"/>
      <c r="BG19" s="32"/>
      <c r="BH19" s="32"/>
      <c r="BI19" s="32"/>
      <c r="BJ19" s="32"/>
      <c r="BK19" s="32"/>
      <c r="BL19" s="32"/>
      <c r="BM19" s="31"/>
      <c r="BN19" s="31"/>
    </row>
    <row r="20" spans="2:70" s="9" customFormat="1" ht="15" customHeight="1" thickBot="1">
      <c r="B20" s="88" t="s">
        <v>104</v>
      </c>
      <c r="C20" s="89"/>
      <c r="D20" s="89"/>
      <c r="E20" s="89"/>
      <c r="F20" s="89"/>
      <c r="G20" s="39">
        <f>COUNTIF(G$9:G$19,"=1")</f>
        <v>0</v>
      </c>
      <c r="H20" s="39">
        <f t="shared" ref="H20:AU20" si="1">SUM(H9:H19)</f>
        <v>0</v>
      </c>
      <c r="I20" s="39">
        <f t="shared" si="1"/>
        <v>0</v>
      </c>
      <c r="J20" s="39">
        <f t="shared" si="1"/>
        <v>0</v>
      </c>
      <c r="K20" s="39">
        <f t="shared" si="1"/>
        <v>0</v>
      </c>
      <c r="L20" s="39">
        <f t="shared" si="1"/>
        <v>0</v>
      </c>
      <c r="M20" s="39">
        <f t="shared" si="1"/>
        <v>0</v>
      </c>
      <c r="N20" s="39">
        <f t="shared" si="1"/>
        <v>0</v>
      </c>
      <c r="O20" s="39">
        <f t="shared" si="1"/>
        <v>0</v>
      </c>
      <c r="P20" s="39">
        <f t="shared" si="1"/>
        <v>0</v>
      </c>
      <c r="Q20" s="39">
        <f t="shared" si="1"/>
        <v>0</v>
      </c>
      <c r="R20" s="39">
        <f t="shared" si="1"/>
        <v>0</v>
      </c>
      <c r="S20" s="39">
        <f t="shared" si="1"/>
        <v>0</v>
      </c>
      <c r="T20" s="39">
        <f t="shared" si="1"/>
        <v>0</v>
      </c>
      <c r="U20" s="39">
        <f t="shared" si="1"/>
        <v>0</v>
      </c>
      <c r="V20" s="39">
        <f t="shared" si="1"/>
        <v>0</v>
      </c>
      <c r="W20" s="39">
        <f t="shared" si="1"/>
        <v>0</v>
      </c>
      <c r="X20" s="39">
        <f t="shared" si="1"/>
        <v>0</v>
      </c>
      <c r="Y20" s="39">
        <f t="shared" si="1"/>
        <v>0</v>
      </c>
      <c r="Z20" s="39">
        <f t="shared" si="1"/>
        <v>0</v>
      </c>
      <c r="AA20" s="39">
        <f t="shared" si="1"/>
        <v>0</v>
      </c>
      <c r="AB20" s="39">
        <f t="shared" si="1"/>
        <v>0</v>
      </c>
      <c r="AC20" s="39">
        <f t="shared" si="1"/>
        <v>0</v>
      </c>
      <c r="AD20" s="39">
        <f t="shared" si="1"/>
        <v>0</v>
      </c>
      <c r="AE20" s="39">
        <f t="shared" si="1"/>
        <v>0</v>
      </c>
      <c r="AF20" s="39">
        <f t="shared" si="1"/>
        <v>0</v>
      </c>
      <c r="AG20" s="39">
        <f t="shared" si="1"/>
        <v>0</v>
      </c>
      <c r="AH20" s="39">
        <f t="shared" si="1"/>
        <v>0</v>
      </c>
      <c r="AI20" s="39">
        <f t="shared" si="1"/>
        <v>0</v>
      </c>
      <c r="AJ20" s="39">
        <f t="shared" si="1"/>
        <v>0</v>
      </c>
      <c r="AK20" s="39">
        <f t="shared" si="1"/>
        <v>0</v>
      </c>
      <c r="AL20" s="39">
        <f t="shared" si="1"/>
        <v>0</v>
      </c>
      <c r="AM20" s="39">
        <f t="shared" si="1"/>
        <v>0</v>
      </c>
      <c r="AN20" s="39">
        <f t="shared" si="1"/>
        <v>0</v>
      </c>
      <c r="AO20" s="39">
        <f t="shared" si="1"/>
        <v>0</v>
      </c>
      <c r="AP20" s="39">
        <f t="shared" si="1"/>
        <v>0</v>
      </c>
      <c r="AQ20" s="39">
        <f t="shared" si="1"/>
        <v>0</v>
      </c>
      <c r="AR20" s="39">
        <f t="shared" si="1"/>
        <v>0</v>
      </c>
      <c r="AS20" s="39">
        <f t="shared" si="1"/>
        <v>0</v>
      </c>
      <c r="AT20" s="39">
        <f t="shared" si="1"/>
        <v>0</v>
      </c>
      <c r="AU20" s="39">
        <f t="shared" si="1"/>
        <v>0</v>
      </c>
      <c r="AV20" s="125"/>
      <c r="AW20" s="125"/>
      <c r="AX20" s="40">
        <f>COUNTIF($AX$9:$AX19,"=x")</f>
        <v>0</v>
      </c>
      <c r="AY20" s="126"/>
      <c r="AZ20" s="126"/>
      <c r="BA20" s="126"/>
      <c r="BB20" s="126"/>
      <c r="BC20" s="41">
        <f t="shared" ref="BC20:BN20" si="2">SUM(BC9:BC19)</f>
        <v>0</v>
      </c>
      <c r="BD20" s="41">
        <f t="shared" si="2"/>
        <v>0</v>
      </c>
      <c r="BE20" s="41">
        <f t="shared" si="2"/>
        <v>0</v>
      </c>
      <c r="BF20" s="41">
        <f t="shared" si="2"/>
        <v>0</v>
      </c>
      <c r="BG20" s="41">
        <f t="shared" si="2"/>
        <v>0</v>
      </c>
      <c r="BH20" s="41">
        <f t="shared" si="2"/>
        <v>0</v>
      </c>
      <c r="BI20" s="41">
        <f t="shared" si="2"/>
        <v>0</v>
      </c>
      <c r="BJ20" s="41">
        <f t="shared" si="2"/>
        <v>0</v>
      </c>
      <c r="BK20" s="41">
        <f t="shared" si="2"/>
        <v>0</v>
      </c>
      <c r="BL20" s="41">
        <f t="shared" si="2"/>
        <v>0</v>
      </c>
      <c r="BM20" s="41">
        <f t="shared" si="2"/>
        <v>0</v>
      </c>
      <c r="BN20" s="42">
        <f t="shared" si="2"/>
        <v>0</v>
      </c>
    </row>
    <row r="21" spans="2:70" s="6" customFormat="1" ht="11.25" customHeight="1">
      <c r="B21" s="80" t="s">
        <v>85</v>
      </c>
      <c r="C21" s="81"/>
      <c r="D21" s="90" t="s">
        <v>86</v>
      </c>
      <c r="E21" s="90"/>
      <c r="F21" s="90"/>
      <c r="G21" s="23">
        <f t="shared" ref="G21:AU21" si="3">SUMIF($E$9:$E$19,"=profesor",G$9:G$19)</f>
        <v>0</v>
      </c>
      <c r="H21" s="23">
        <f t="shared" si="3"/>
        <v>0</v>
      </c>
      <c r="I21" s="23">
        <f t="shared" si="3"/>
        <v>0</v>
      </c>
      <c r="J21" s="23">
        <f t="shared" si="3"/>
        <v>0</v>
      </c>
      <c r="K21" s="23">
        <f t="shared" si="3"/>
        <v>0</v>
      </c>
      <c r="L21" s="23">
        <f t="shared" si="3"/>
        <v>0</v>
      </c>
      <c r="M21" s="23">
        <f t="shared" si="3"/>
        <v>0</v>
      </c>
      <c r="N21" s="23">
        <f t="shared" si="3"/>
        <v>0</v>
      </c>
      <c r="O21" s="23">
        <f t="shared" si="3"/>
        <v>0</v>
      </c>
      <c r="P21" s="23">
        <f t="shared" si="3"/>
        <v>0</v>
      </c>
      <c r="Q21" s="23">
        <f t="shared" si="3"/>
        <v>0</v>
      </c>
      <c r="R21" s="23">
        <f t="shared" si="3"/>
        <v>0</v>
      </c>
      <c r="S21" s="23">
        <f t="shared" si="3"/>
        <v>0</v>
      </c>
      <c r="T21" s="23">
        <f t="shared" si="3"/>
        <v>0</v>
      </c>
      <c r="U21" s="23">
        <f t="shared" si="3"/>
        <v>0</v>
      </c>
      <c r="V21" s="23">
        <f t="shared" si="3"/>
        <v>0</v>
      </c>
      <c r="W21" s="23">
        <f t="shared" si="3"/>
        <v>0</v>
      </c>
      <c r="X21" s="23">
        <f t="shared" si="3"/>
        <v>0</v>
      </c>
      <c r="Y21" s="23">
        <f t="shared" si="3"/>
        <v>0</v>
      </c>
      <c r="Z21" s="23">
        <f t="shared" si="3"/>
        <v>0</v>
      </c>
      <c r="AA21" s="23">
        <f t="shared" si="3"/>
        <v>0</v>
      </c>
      <c r="AB21" s="23">
        <f t="shared" si="3"/>
        <v>0</v>
      </c>
      <c r="AC21" s="23">
        <f t="shared" si="3"/>
        <v>0</v>
      </c>
      <c r="AD21" s="23">
        <f t="shared" si="3"/>
        <v>0</v>
      </c>
      <c r="AE21" s="23">
        <f t="shared" si="3"/>
        <v>0</v>
      </c>
      <c r="AF21" s="23">
        <f t="shared" si="3"/>
        <v>0</v>
      </c>
      <c r="AG21" s="23">
        <f t="shared" si="3"/>
        <v>0</v>
      </c>
      <c r="AH21" s="23">
        <f t="shared" si="3"/>
        <v>0</v>
      </c>
      <c r="AI21" s="23">
        <f t="shared" si="3"/>
        <v>0</v>
      </c>
      <c r="AJ21" s="23">
        <f t="shared" si="3"/>
        <v>0</v>
      </c>
      <c r="AK21" s="23">
        <f t="shared" si="3"/>
        <v>0</v>
      </c>
      <c r="AL21" s="23">
        <f t="shared" si="3"/>
        <v>0</v>
      </c>
      <c r="AM21" s="23">
        <f t="shared" si="3"/>
        <v>0</v>
      </c>
      <c r="AN21" s="23">
        <f t="shared" si="3"/>
        <v>0</v>
      </c>
      <c r="AO21" s="23">
        <f t="shared" si="3"/>
        <v>0</v>
      </c>
      <c r="AP21" s="23">
        <f t="shared" si="3"/>
        <v>0</v>
      </c>
      <c r="AQ21" s="23">
        <f t="shared" si="3"/>
        <v>0</v>
      </c>
      <c r="AR21" s="23">
        <f t="shared" si="3"/>
        <v>0</v>
      </c>
      <c r="AS21" s="23">
        <f t="shared" si="3"/>
        <v>0</v>
      </c>
      <c r="AT21" s="23">
        <f t="shared" si="3"/>
        <v>0</v>
      </c>
      <c r="AU21" s="23">
        <f t="shared" si="3"/>
        <v>0</v>
      </c>
      <c r="AV21" s="24"/>
      <c r="AW21" s="24"/>
      <c r="AX21" s="24"/>
      <c r="AY21" s="24"/>
      <c r="AZ21" s="24"/>
      <c r="BA21" s="24"/>
      <c r="BB21" s="24"/>
      <c r="BC21" s="24"/>
      <c r="BD21" s="24"/>
      <c r="BE21" s="24"/>
      <c r="BF21" s="24"/>
      <c r="BG21" s="24"/>
      <c r="BH21" s="24"/>
      <c r="BI21" s="24"/>
      <c r="BJ21" s="24"/>
      <c r="BK21" s="24"/>
      <c r="BL21" s="24"/>
      <c r="BM21" s="24"/>
      <c r="BN21" s="24"/>
    </row>
    <row r="22" spans="2:70" s="6" customFormat="1" ht="11.25" customHeight="1" thickBot="1">
      <c r="B22" s="82"/>
      <c r="C22" s="83"/>
      <c r="D22" s="91" t="s">
        <v>87</v>
      </c>
      <c r="E22" s="91"/>
      <c r="F22" s="91"/>
      <c r="G22" s="13">
        <f t="shared" ref="G22:AU22" si="4">SUMIF($E$9:$E$19,"=conferentiar",G$9:G$19)</f>
        <v>0</v>
      </c>
      <c r="H22" s="13">
        <f t="shared" si="4"/>
        <v>0</v>
      </c>
      <c r="I22" s="13">
        <f t="shared" si="4"/>
        <v>0</v>
      </c>
      <c r="J22" s="13">
        <f t="shared" si="4"/>
        <v>0</v>
      </c>
      <c r="K22" s="13">
        <f t="shared" si="4"/>
        <v>0</v>
      </c>
      <c r="L22" s="13">
        <f t="shared" si="4"/>
        <v>0</v>
      </c>
      <c r="M22" s="13">
        <f t="shared" si="4"/>
        <v>0</v>
      </c>
      <c r="N22" s="13">
        <f t="shared" si="4"/>
        <v>0</v>
      </c>
      <c r="O22" s="13">
        <f t="shared" si="4"/>
        <v>0</v>
      </c>
      <c r="P22" s="13">
        <f t="shared" si="4"/>
        <v>0</v>
      </c>
      <c r="Q22" s="13">
        <f t="shared" si="4"/>
        <v>0</v>
      </c>
      <c r="R22" s="13">
        <f t="shared" si="4"/>
        <v>0</v>
      </c>
      <c r="S22" s="13">
        <f t="shared" si="4"/>
        <v>0</v>
      </c>
      <c r="T22" s="13">
        <f t="shared" si="4"/>
        <v>0</v>
      </c>
      <c r="U22" s="13">
        <f t="shared" si="4"/>
        <v>0</v>
      </c>
      <c r="V22" s="13">
        <f t="shared" si="4"/>
        <v>0</v>
      </c>
      <c r="W22" s="13">
        <f t="shared" si="4"/>
        <v>0</v>
      </c>
      <c r="X22" s="13">
        <f t="shared" si="4"/>
        <v>0</v>
      </c>
      <c r="Y22" s="13">
        <f t="shared" si="4"/>
        <v>0</v>
      </c>
      <c r="Z22" s="13">
        <f t="shared" si="4"/>
        <v>0</v>
      </c>
      <c r="AA22" s="13">
        <f t="shared" si="4"/>
        <v>0</v>
      </c>
      <c r="AB22" s="13">
        <f t="shared" si="4"/>
        <v>0</v>
      </c>
      <c r="AC22" s="13">
        <f t="shared" si="4"/>
        <v>0</v>
      </c>
      <c r="AD22" s="13">
        <f t="shared" si="4"/>
        <v>0</v>
      </c>
      <c r="AE22" s="13">
        <f t="shared" si="4"/>
        <v>0</v>
      </c>
      <c r="AF22" s="13">
        <f t="shared" si="4"/>
        <v>0</v>
      </c>
      <c r="AG22" s="13">
        <f t="shared" si="4"/>
        <v>0</v>
      </c>
      <c r="AH22" s="13">
        <f t="shared" si="4"/>
        <v>0</v>
      </c>
      <c r="AI22" s="13">
        <f t="shared" si="4"/>
        <v>0</v>
      </c>
      <c r="AJ22" s="13">
        <f t="shared" si="4"/>
        <v>0</v>
      </c>
      <c r="AK22" s="13">
        <f t="shared" si="4"/>
        <v>0</v>
      </c>
      <c r="AL22" s="13">
        <f t="shared" si="4"/>
        <v>0</v>
      </c>
      <c r="AM22" s="13">
        <f t="shared" si="4"/>
        <v>0</v>
      </c>
      <c r="AN22" s="13">
        <f t="shared" si="4"/>
        <v>0</v>
      </c>
      <c r="AO22" s="13">
        <f t="shared" si="4"/>
        <v>0</v>
      </c>
      <c r="AP22" s="13">
        <f t="shared" si="4"/>
        <v>0</v>
      </c>
      <c r="AQ22" s="13">
        <f t="shared" si="4"/>
        <v>0</v>
      </c>
      <c r="AR22" s="13">
        <f t="shared" si="4"/>
        <v>0</v>
      </c>
      <c r="AS22" s="13">
        <f t="shared" si="4"/>
        <v>0</v>
      </c>
      <c r="AT22" s="13">
        <f t="shared" si="4"/>
        <v>0</v>
      </c>
      <c r="AU22" s="13">
        <f t="shared" si="4"/>
        <v>0</v>
      </c>
      <c r="AV22" s="25"/>
      <c r="AW22" s="25"/>
      <c r="AX22" s="25"/>
      <c r="AY22" s="25"/>
      <c r="AZ22" s="25"/>
      <c r="BA22" s="25"/>
      <c r="BB22" s="25"/>
      <c r="BC22" s="25"/>
      <c r="BD22" s="25"/>
      <c r="BE22" s="25"/>
      <c r="BF22" s="25"/>
      <c r="BG22" s="25"/>
      <c r="BH22" s="25"/>
      <c r="BI22" s="25"/>
      <c r="BJ22" s="25"/>
      <c r="BK22" s="25"/>
      <c r="BL22" s="25"/>
      <c r="BM22" s="25"/>
      <c r="BN22" s="25"/>
      <c r="BO22" s="120" t="s">
        <v>68</v>
      </c>
      <c r="BP22" s="120"/>
      <c r="BQ22" s="120"/>
      <c r="BR22" s="50"/>
    </row>
    <row r="23" spans="2:70" s="6" customFormat="1" ht="11.25" customHeight="1">
      <c r="B23" s="82"/>
      <c r="C23" s="83"/>
      <c r="D23" s="91" t="s">
        <v>88</v>
      </c>
      <c r="E23" s="91"/>
      <c r="F23" s="91"/>
      <c r="G23" s="13">
        <f t="shared" ref="G23:AU23" si="5">SUMIF($E$9:$E$19,"=lector/SL",G$9:G$19)</f>
        <v>0</v>
      </c>
      <c r="H23" s="13">
        <f t="shared" si="5"/>
        <v>0</v>
      </c>
      <c r="I23" s="13">
        <f t="shared" si="5"/>
        <v>0</v>
      </c>
      <c r="J23" s="13">
        <f t="shared" si="5"/>
        <v>0</v>
      </c>
      <c r="K23" s="13">
        <f t="shared" si="5"/>
        <v>0</v>
      </c>
      <c r="L23" s="13">
        <f t="shared" si="5"/>
        <v>0</v>
      </c>
      <c r="M23" s="13">
        <f t="shared" si="5"/>
        <v>0</v>
      </c>
      <c r="N23" s="13">
        <f t="shared" si="5"/>
        <v>0</v>
      </c>
      <c r="O23" s="13">
        <f t="shared" si="5"/>
        <v>0</v>
      </c>
      <c r="P23" s="13">
        <f t="shared" si="5"/>
        <v>0</v>
      </c>
      <c r="Q23" s="13">
        <f t="shared" si="5"/>
        <v>0</v>
      </c>
      <c r="R23" s="13">
        <f t="shared" si="5"/>
        <v>0</v>
      </c>
      <c r="S23" s="13">
        <f t="shared" si="5"/>
        <v>0</v>
      </c>
      <c r="T23" s="13">
        <f t="shared" si="5"/>
        <v>0</v>
      </c>
      <c r="U23" s="13">
        <f t="shared" si="5"/>
        <v>0</v>
      </c>
      <c r="V23" s="13">
        <f t="shared" si="5"/>
        <v>0</v>
      </c>
      <c r="W23" s="13">
        <f t="shared" si="5"/>
        <v>0</v>
      </c>
      <c r="X23" s="13">
        <f t="shared" si="5"/>
        <v>0</v>
      </c>
      <c r="Y23" s="13">
        <f t="shared" si="5"/>
        <v>0</v>
      </c>
      <c r="Z23" s="13">
        <f t="shared" si="5"/>
        <v>0</v>
      </c>
      <c r="AA23" s="13">
        <f t="shared" si="5"/>
        <v>0</v>
      </c>
      <c r="AB23" s="13">
        <f t="shared" si="5"/>
        <v>0</v>
      </c>
      <c r="AC23" s="13">
        <f t="shared" si="5"/>
        <v>0</v>
      </c>
      <c r="AD23" s="13">
        <f t="shared" si="5"/>
        <v>0</v>
      </c>
      <c r="AE23" s="13">
        <f t="shared" si="5"/>
        <v>0</v>
      </c>
      <c r="AF23" s="13">
        <f t="shared" si="5"/>
        <v>0</v>
      </c>
      <c r="AG23" s="13">
        <f t="shared" si="5"/>
        <v>0</v>
      </c>
      <c r="AH23" s="13">
        <f t="shared" si="5"/>
        <v>0</v>
      </c>
      <c r="AI23" s="13">
        <f t="shared" si="5"/>
        <v>0</v>
      </c>
      <c r="AJ23" s="13">
        <f t="shared" si="5"/>
        <v>0</v>
      </c>
      <c r="AK23" s="13">
        <f t="shared" si="5"/>
        <v>0</v>
      </c>
      <c r="AL23" s="13">
        <f t="shared" si="5"/>
        <v>0</v>
      </c>
      <c r="AM23" s="13">
        <f t="shared" si="5"/>
        <v>0</v>
      </c>
      <c r="AN23" s="13">
        <f t="shared" si="5"/>
        <v>0</v>
      </c>
      <c r="AO23" s="13">
        <f t="shared" si="5"/>
        <v>0</v>
      </c>
      <c r="AP23" s="13">
        <f t="shared" si="5"/>
        <v>0</v>
      </c>
      <c r="AQ23" s="13">
        <f t="shared" si="5"/>
        <v>0</v>
      </c>
      <c r="AR23" s="13">
        <f t="shared" si="5"/>
        <v>0</v>
      </c>
      <c r="AS23" s="13">
        <f t="shared" si="5"/>
        <v>0</v>
      </c>
      <c r="AT23" s="13">
        <f t="shared" si="5"/>
        <v>0</v>
      </c>
      <c r="AU23" s="13">
        <f t="shared" si="5"/>
        <v>0</v>
      </c>
      <c r="AV23" s="25"/>
      <c r="AW23" s="25"/>
      <c r="AX23" s="25"/>
      <c r="AY23" s="25"/>
      <c r="AZ23" s="25"/>
      <c r="BA23" s="25"/>
      <c r="BB23" s="25"/>
      <c r="BC23" s="25"/>
      <c r="BD23" s="25"/>
      <c r="BE23" s="25"/>
      <c r="BF23" s="25"/>
      <c r="BG23" s="25"/>
      <c r="BH23" s="25"/>
      <c r="BI23" s="25"/>
      <c r="BJ23" s="25"/>
      <c r="BK23" s="25"/>
      <c r="BL23" s="25"/>
      <c r="BM23" s="25"/>
      <c r="BN23" s="25"/>
      <c r="BO23" s="121" t="s">
        <v>64</v>
      </c>
      <c r="BP23" s="15" t="s">
        <v>65</v>
      </c>
      <c r="BQ23" s="1" t="s">
        <v>65</v>
      </c>
    </row>
    <row r="24" spans="2:70" s="6" customFormat="1" ht="11.25" customHeight="1">
      <c r="B24" s="82"/>
      <c r="C24" s="83"/>
      <c r="D24" s="91" t="s">
        <v>89</v>
      </c>
      <c r="E24" s="91"/>
      <c r="F24" s="91"/>
      <c r="G24" s="13">
        <f t="shared" ref="G24:AU24" si="6">SUMIF($E$9:$E$19,"=asistent",G$9:G$19)</f>
        <v>0</v>
      </c>
      <c r="H24" s="13">
        <f t="shared" si="6"/>
        <v>0</v>
      </c>
      <c r="I24" s="13">
        <f t="shared" si="6"/>
        <v>0</v>
      </c>
      <c r="J24" s="13">
        <f t="shared" si="6"/>
        <v>0</v>
      </c>
      <c r="K24" s="13">
        <f t="shared" si="6"/>
        <v>0</v>
      </c>
      <c r="L24" s="13">
        <f t="shared" si="6"/>
        <v>0</v>
      </c>
      <c r="M24" s="13">
        <f t="shared" si="6"/>
        <v>0</v>
      </c>
      <c r="N24" s="13">
        <f t="shared" si="6"/>
        <v>0</v>
      </c>
      <c r="O24" s="13">
        <f t="shared" si="6"/>
        <v>0</v>
      </c>
      <c r="P24" s="13">
        <f t="shared" si="6"/>
        <v>0</v>
      </c>
      <c r="Q24" s="13">
        <f t="shared" si="6"/>
        <v>0</v>
      </c>
      <c r="R24" s="13">
        <f t="shared" si="6"/>
        <v>0</v>
      </c>
      <c r="S24" s="13">
        <f t="shared" si="6"/>
        <v>0</v>
      </c>
      <c r="T24" s="13">
        <f t="shared" si="6"/>
        <v>0</v>
      </c>
      <c r="U24" s="13">
        <f t="shared" si="6"/>
        <v>0</v>
      </c>
      <c r="V24" s="13">
        <f t="shared" si="6"/>
        <v>0</v>
      </c>
      <c r="W24" s="13">
        <f t="shared" si="6"/>
        <v>0</v>
      </c>
      <c r="X24" s="13">
        <f t="shared" si="6"/>
        <v>0</v>
      </c>
      <c r="Y24" s="13">
        <f t="shared" si="6"/>
        <v>0</v>
      </c>
      <c r="Z24" s="13">
        <f t="shared" si="6"/>
        <v>0</v>
      </c>
      <c r="AA24" s="13">
        <f t="shared" si="6"/>
        <v>0</v>
      </c>
      <c r="AB24" s="13">
        <f t="shared" si="6"/>
        <v>0</v>
      </c>
      <c r="AC24" s="13">
        <f t="shared" si="6"/>
        <v>0</v>
      </c>
      <c r="AD24" s="13">
        <f t="shared" si="6"/>
        <v>0</v>
      </c>
      <c r="AE24" s="13">
        <f t="shared" si="6"/>
        <v>0</v>
      </c>
      <c r="AF24" s="13">
        <f t="shared" si="6"/>
        <v>0</v>
      </c>
      <c r="AG24" s="13">
        <f t="shared" si="6"/>
        <v>0</v>
      </c>
      <c r="AH24" s="13">
        <f t="shared" si="6"/>
        <v>0</v>
      </c>
      <c r="AI24" s="13">
        <f t="shared" si="6"/>
        <v>0</v>
      </c>
      <c r="AJ24" s="13">
        <f t="shared" si="6"/>
        <v>0</v>
      </c>
      <c r="AK24" s="13">
        <f t="shared" si="6"/>
        <v>0</v>
      </c>
      <c r="AL24" s="13">
        <f t="shared" si="6"/>
        <v>0</v>
      </c>
      <c r="AM24" s="13">
        <f t="shared" si="6"/>
        <v>0</v>
      </c>
      <c r="AN24" s="13">
        <f t="shared" si="6"/>
        <v>0</v>
      </c>
      <c r="AO24" s="13">
        <f t="shared" si="6"/>
        <v>0</v>
      </c>
      <c r="AP24" s="13">
        <f t="shared" si="6"/>
        <v>0</v>
      </c>
      <c r="AQ24" s="13">
        <f t="shared" si="6"/>
        <v>0</v>
      </c>
      <c r="AR24" s="13">
        <f t="shared" si="6"/>
        <v>0</v>
      </c>
      <c r="AS24" s="13">
        <f t="shared" si="6"/>
        <v>0</v>
      </c>
      <c r="AT24" s="13">
        <f t="shared" si="6"/>
        <v>0</v>
      </c>
      <c r="AU24" s="13">
        <f t="shared" si="6"/>
        <v>0</v>
      </c>
      <c r="AV24" s="25"/>
      <c r="AW24" s="25"/>
      <c r="AX24" s="25"/>
      <c r="AY24" s="25"/>
      <c r="AZ24" s="25"/>
      <c r="BA24" s="25"/>
      <c r="BB24" s="25"/>
      <c r="BC24" s="25"/>
      <c r="BD24" s="25"/>
      <c r="BE24" s="25"/>
      <c r="BF24" s="25"/>
      <c r="BG24" s="25"/>
      <c r="BH24" s="25"/>
      <c r="BI24" s="25"/>
      <c r="BJ24" s="25"/>
      <c r="BK24" s="25"/>
      <c r="BL24" s="25"/>
      <c r="BM24" s="25"/>
      <c r="BN24" s="25"/>
      <c r="BO24" s="122"/>
      <c r="BP24" s="15" t="s">
        <v>96</v>
      </c>
      <c r="BQ24" s="1" t="s">
        <v>70</v>
      </c>
    </row>
    <row r="25" spans="2:70" s="6" customFormat="1" ht="11.25" customHeight="1">
      <c r="B25" s="82"/>
      <c r="C25" s="83"/>
      <c r="D25" s="91" t="s">
        <v>90</v>
      </c>
      <c r="E25" s="91"/>
      <c r="F25" s="91"/>
      <c r="G25" s="13">
        <f t="shared" ref="G25:AU25" si="7">SUMIF($E$9:$E$19,"=preparator",G$9:G$19)</f>
        <v>0</v>
      </c>
      <c r="H25" s="13">
        <f t="shared" si="7"/>
        <v>0</v>
      </c>
      <c r="I25" s="13">
        <f t="shared" si="7"/>
        <v>0</v>
      </c>
      <c r="J25" s="13">
        <f t="shared" si="7"/>
        <v>0</v>
      </c>
      <c r="K25" s="13">
        <f t="shared" si="7"/>
        <v>0</v>
      </c>
      <c r="L25" s="13">
        <f t="shared" si="7"/>
        <v>0</v>
      </c>
      <c r="M25" s="13">
        <f t="shared" si="7"/>
        <v>0</v>
      </c>
      <c r="N25" s="13">
        <f t="shared" si="7"/>
        <v>0</v>
      </c>
      <c r="O25" s="13">
        <f t="shared" si="7"/>
        <v>0</v>
      </c>
      <c r="P25" s="13">
        <f t="shared" si="7"/>
        <v>0</v>
      </c>
      <c r="Q25" s="13">
        <f t="shared" si="7"/>
        <v>0</v>
      </c>
      <c r="R25" s="13">
        <f t="shared" si="7"/>
        <v>0</v>
      </c>
      <c r="S25" s="13">
        <f t="shared" si="7"/>
        <v>0</v>
      </c>
      <c r="T25" s="13">
        <f t="shared" si="7"/>
        <v>0</v>
      </c>
      <c r="U25" s="13">
        <f t="shared" si="7"/>
        <v>0</v>
      </c>
      <c r="V25" s="13">
        <f t="shared" si="7"/>
        <v>0</v>
      </c>
      <c r="W25" s="13">
        <f t="shared" si="7"/>
        <v>0</v>
      </c>
      <c r="X25" s="13">
        <f t="shared" si="7"/>
        <v>0</v>
      </c>
      <c r="Y25" s="13">
        <f t="shared" si="7"/>
        <v>0</v>
      </c>
      <c r="Z25" s="13">
        <f t="shared" si="7"/>
        <v>0</v>
      </c>
      <c r="AA25" s="13">
        <f t="shared" si="7"/>
        <v>0</v>
      </c>
      <c r="AB25" s="13">
        <f t="shared" si="7"/>
        <v>0</v>
      </c>
      <c r="AC25" s="13">
        <f t="shared" si="7"/>
        <v>0</v>
      </c>
      <c r="AD25" s="13">
        <f t="shared" si="7"/>
        <v>0</v>
      </c>
      <c r="AE25" s="13">
        <f t="shared" si="7"/>
        <v>0</v>
      </c>
      <c r="AF25" s="13">
        <f t="shared" si="7"/>
        <v>0</v>
      </c>
      <c r="AG25" s="13">
        <f t="shared" si="7"/>
        <v>0</v>
      </c>
      <c r="AH25" s="13">
        <f t="shared" si="7"/>
        <v>0</v>
      </c>
      <c r="AI25" s="13">
        <f t="shared" si="7"/>
        <v>0</v>
      </c>
      <c r="AJ25" s="13">
        <f t="shared" si="7"/>
        <v>0</v>
      </c>
      <c r="AK25" s="13">
        <f t="shared" si="7"/>
        <v>0</v>
      </c>
      <c r="AL25" s="13">
        <f t="shared" si="7"/>
        <v>0</v>
      </c>
      <c r="AM25" s="13">
        <f t="shared" si="7"/>
        <v>0</v>
      </c>
      <c r="AN25" s="13">
        <f t="shared" si="7"/>
        <v>0</v>
      </c>
      <c r="AO25" s="13">
        <f t="shared" si="7"/>
        <v>0</v>
      </c>
      <c r="AP25" s="13">
        <f t="shared" si="7"/>
        <v>0</v>
      </c>
      <c r="AQ25" s="13">
        <f t="shared" si="7"/>
        <v>0</v>
      </c>
      <c r="AR25" s="13">
        <f t="shared" si="7"/>
        <v>0</v>
      </c>
      <c r="AS25" s="13">
        <f t="shared" si="7"/>
        <v>0</v>
      </c>
      <c r="AT25" s="13">
        <f t="shared" si="7"/>
        <v>0</v>
      </c>
      <c r="AU25" s="13">
        <f t="shared" si="7"/>
        <v>0</v>
      </c>
      <c r="AV25" s="25"/>
      <c r="AW25" s="25"/>
      <c r="AX25" s="25"/>
      <c r="AY25" s="25"/>
      <c r="AZ25" s="25"/>
      <c r="BA25" s="25"/>
      <c r="BB25" s="25"/>
      <c r="BC25" s="25"/>
      <c r="BD25" s="25"/>
      <c r="BE25" s="25"/>
      <c r="BF25" s="25"/>
      <c r="BG25" s="25"/>
      <c r="BH25" s="25"/>
      <c r="BI25" s="25"/>
      <c r="BJ25" s="25"/>
      <c r="BK25" s="25"/>
      <c r="BL25" s="25"/>
      <c r="BM25" s="25"/>
      <c r="BN25" s="25"/>
      <c r="BO25" s="122"/>
      <c r="BP25" s="15" t="s">
        <v>97</v>
      </c>
      <c r="BQ25" s="1" t="s">
        <v>71</v>
      </c>
    </row>
    <row r="26" spans="2:70" s="6" customFormat="1" ht="11.25" customHeight="1">
      <c r="B26" s="82"/>
      <c r="C26" s="83"/>
      <c r="D26" s="91" t="s">
        <v>72</v>
      </c>
      <c r="E26" s="91"/>
      <c r="F26" s="91"/>
      <c r="G26" s="13">
        <f t="shared" ref="G26:AU26" si="8">SUMIF($E$9:$E$19,"=CS I",G$9:G$19)</f>
        <v>0</v>
      </c>
      <c r="H26" s="13">
        <f t="shared" si="8"/>
        <v>0</v>
      </c>
      <c r="I26" s="13">
        <f t="shared" si="8"/>
        <v>0</v>
      </c>
      <c r="J26" s="13">
        <f t="shared" si="8"/>
        <v>0</v>
      </c>
      <c r="K26" s="13">
        <f t="shared" si="8"/>
        <v>0</v>
      </c>
      <c r="L26" s="13">
        <f t="shared" si="8"/>
        <v>0</v>
      </c>
      <c r="M26" s="13">
        <f t="shared" si="8"/>
        <v>0</v>
      </c>
      <c r="N26" s="13">
        <f t="shared" si="8"/>
        <v>0</v>
      </c>
      <c r="O26" s="13">
        <f t="shared" si="8"/>
        <v>0</v>
      </c>
      <c r="P26" s="13">
        <f t="shared" si="8"/>
        <v>0</v>
      </c>
      <c r="Q26" s="13">
        <f t="shared" si="8"/>
        <v>0</v>
      </c>
      <c r="R26" s="13">
        <f t="shared" si="8"/>
        <v>0</v>
      </c>
      <c r="S26" s="13">
        <f t="shared" si="8"/>
        <v>0</v>
      </c>
      <c r="T26" s="13">
        <f t="shared" si="8"/>
        <v>0</v>
      </c>
      <c r="U26" s="13">
        <f t="shared" si="8"/>
        <v>0</v>
      </c>
      <c r="V26" s="13">
        <f t="shared" si="8"/>
        <v>0</v>
      </c>
      <c r="W26" s="13">
        <f t="shared" si="8"/>
        <v>0</v>
      </c>
      <c r="X26" s="13">
        <f t="shared" si="8"/>
        <v>0</v>
      </c>
      <c r="Y26" s="13">
        <f t="shared" si="8"/>
        <v>0</v>
      </c>
      <c r="Z26" s="13">
        <f t="shared" si="8"/>
        <v>0</v>
      </c>
      <c r="AA26" s="13">
        <f t="shared" si="8"/>
        <v>0</v>
      </c>
      <c r="AB26" s="13">
        <f t="shared" si="8"/>
        <v>0</v>
      </c>
      <c r="AC26" s="13">
        <f t="shared" si="8"/>
        <v>0</v>
      </c>
      <c r="AD26" s="13">
        <f t="shared" si="8"/>
        <v>0</v>
      </c>
      <c r="AE26" s="13">
        <f t="shared" si="8"/>
        <v>0</v>
      </c>
      <c r="AF26" s="13">
        <f t="shared" si="8"/>
        <v>0</v>
      </c>
      <c r="AG26" s="13">
        <f t="shared" si="8"/>
        <v>0</v>
      </c>
      <c r="AH26" s="13">
        <f t="shared" si="8"/>
        <v>0</v>
      </c>
      <c r="AI26" s="13">
        <f t="shared" si="8"/>
        <v>0</v>
      </c>
      <c r="AJ26" s="13">
        <f t="shared" si="8"/>
        <v>0</v>
      </c>
      <c r="AK26" s="13">
        <f t="shared" si="8"/>
        <v>0</v>
      </c>
      <c r="AL26" s="13">
        <f t="shared" si="8"/>
        <v>0</v>
      </c>
      <c r="AM26" s="13">
        <f t="shared" si="8"/>
        <v>0</v>
      </c>
      <c r="AN26" s="13">
        <f t="shared" si="8"/>
        <v>0</v>
      </c>
      <c r="AO26" s="13">
        <f t="shared" si="8"/>
        <v>0</v>
      </c>
      <c r="AP26" s="13">
        <f t="shared" si="8"/>
        <v>0</v>
      </c>
      <c r="AQ26" s="13">
        <f t="shared" si="8"/>
        <v>0</v>
      </c>
      <c r="AR26" s="13">
        <f t="shared" si="8"/>
        <v>0</v>
      </c>
      <c r="AS26" s="13">
        <f t="shared" si="8"/>
        <v>0</v>
      </c>
      <c r="AT26" s="13">
        <f t="shared" si="8"/>
        <v>0</v>
      </c>
      <c r="AU26" s="13">
        <f t="shared" si="8"/>
        <v>0</v>
      </c>
      <c r="AV26" s="25"/>
      <c r="AW26" s="25"/>
      <c r="AX26" s="25"/>
      <c r="AY26" s="25"/>
      <c r="AZ26" s="25"/>
      <c r="BA26" s="25"/>
      <c r="BB26" s="25"/>
      <c r="BC26" s="25"/>
      <c r="BD26" s="25"/>
      <c r="BE26" s="25"/>
      <c r="BF26" s="25"/>
      <c r="BG26" s="25"/>
      <c r="BH26" s="25"/>
      <c r="BI26" s="25"/>
      <c r="BJ26" s="25"/>
      <c r="BK26" s="25"/>
      <c r="BL26" s="25"/>
      <c r="BM26" s="25"/>
      <c r="BN26" s="25"/>
      <c r="BO26" s="122"/>
      <c r="BP26" s="15" t="s">
        <v>66</v>
      </c>
      <c r="BQ26" s="1" t="s">
        <v>66</v>
      </c>
    </row>
    <row r="27" spans="2:70" s="6" customFormat="1" ht="11.25" customHeight="1">
      <c r="B27" s="82"/>
      <c r="C27" s="83"/>
      <c r="D27" s="91" t="s">
        <v>73</v>
      </c>
      <c r="E27" s="91"/>
      <c r="F27" s="91"/>
      <c r="G27" s="13">
        <f t="shared" ref="G27:AU27" si="9">SUMIF($E$9:$E$19,"=CS II",G$9:G$19)</f>
        <v>0</v>
      </c>
      <c r="H27" s="13">
        <f t="shared" si="9"/>
        <v>0</v>
      </c>
      <c r="I27" s="13">
        <f t="shared" si="9"/>
        <v>0</v>
      </c>
      <c r="J27" s="13">
        <f t="shared" si="9"/>
        <v>0</v>
      </c>
      <c r="K27" s="13">
        <f t="shared" si="9"/>
        <v>0</v>
      </c>
      <c r="L27" s="13">
        <f t="shared" si="9"/>
        <v>0</v>
      </c>
      <c r="M27" s="13">
        <f t="shared" si="9"/>
        <v>0</v>
      </c>
      <c r="N27" s="13">
        <f t="shared" si="9"/>
        <v>0</v>
      </c>
      <c r="O27" s="13">
        <f t="shared" si="9"/>
        <v>0</v>
      </c>
      <c r="P27" s="13">
        <f t="shared" si="9"/>
        <v>0</v>
      </c>
      <c r="Q27" s="13">
        <f t="shared" si="9"/>
        <v>0</v>
      </c>
      <c r="R27" s="13">
        <f t="shared" si="9"/>
        <v>0</v>
      </c>
      <c r="S27" s="13">
        <f t="shared" si="9"/>
        <v>0</v>
      </c>
      <c r="T27" s="13">
        <f t="shared" si="9"/>
        <v>0</v>
      </c>
      <c r="U27" s="13">
        <f t="shared" si="9"/>
        <v>0</v>
      </c>
      <c r="V27" s="13">
        <f t="shared" si="9"/>
        <v>0</v>
      </c>
      <c r="W27" s="13">
        <f t="shared" si="9"/>
        <v>0</v>
      </c>
      <c r="X27" s="13">
        <f t="shared" si="9"/>
        <v>0</v>
      </c>
      <c r="Y27" s="13">
        <f t="shared" si="9"/>
        <v>0</v>
      </c>
      <c r="Z27" s="13">
        <f t="shared" si="9"/>
        <v>0</v>
      </c>
      <c r="AA27" s="13">
        <f t="shared" si="9"/>
        <v>0</v>
      </c>
      <c r="AB27" s="13">
        <f t="shared" si="9"/>
        <v>0</v>
      </c>
      <c r="AC27" s="13">
        <f t="shared" si="9"/>
        <v>0</v>
      </c>
      <c r="AD27" s="13">
        <f t="shared" si="9"/>
        <v>0</v>
      </c>
      <c r="AE27" s="13">
        <f t="shared" si="9"/>
        <v>0</v>
      </c>
      <c r="AF27" s="13">
        <f t="shared" si="9"/>
        <v>0</v>
      </c>
      <c r="AG27" s="13">
        <f t="shared" si="9"/>
        <v>0</v>
      </c>
      <c r="AH27" s="13">
        <f t="shared" si="9"/>
        <v>0</v>
      </c>
      <c r="AI27" s="13">
        <f t="shared" si="9"/>
        <v>0</v>
      </c>
      <c r="AJ27" s="13">
        <f t="shared" si="9"/>
        <v>0</v>
      </c>
      <c r="AK27" s="13">
        <f t="shared" si="9"/>
        <v>0</v>
      </c>
      <c r="AL27" s="13">
        <f t="shared" si="9"/>
        <v>0</v>
      </c>
      <c r="AM27" s="13">
        <f t="shared" si="9"/>
        <v>0</v>
      </c>
      <c r="AN27" s="13">
        <f t="shared" si="9"/>
        <v>0</v>
      </c>
      <c r="AO27" s="13">
        <f t="shared" si="9"/>
        <v>0</v>
      </c>
      <c r="AP27" s="13">
        <f t="shared" si="9"/>
        <v>0</v>
      </c>
      <c r="AQ27" s="13">
        <f t="shared" si="9"/>
        <v>0</v>
      </c>
      <c r="AR27" s="13">
        <f t="shared" si="9"/>
        <v>0</v>
      </c>
      <c r="AS27" s="13">
        <f t="shared" si="9"/>
        <v>0</v>
      </c>
      <c r="AT27" s="13">
        <f t="shared" si="9"/>
        <v>0</v>
      </c>
      <c r="AU27" s="13">
        <f t="shared" si="9"/>
        <v>0</v>
      </c>
      <c r="AV27" s="25"/>
      <c r="AW27" s="25"/>
      <c r="AX27" s="25"/>
      <c r="AY27" s="25"/>
      <c r="AZ27" s="25"/>
      <c r="BA27" s="25"/>
      <c r="BB27" s="25"/>
      <c r="BC27" s="25"/>
      <c r="BD27" s="25"/>
      <c r="BE27" s="25"/>
      <c r="BF27" s="25"/>
      <c r="BG27" s="25"/>
      <c r="BH27" s="25"/>
      <c r="BI27" s="25"/>
      <c r="BJ27" s="25"/>
      <c r="BK27" s="25"/>
      <c r="BL27" s="25"/>
      <c r="BM27" s="25"/>
      <c r="BN27" s="25"/>
      <c r="BO27" s="122"/>
      <c r="BP27" s="15" t="s">
        <v>67</v>
      </c>
      <c r="BQ27" s="1" t="s">
        <v>67</v>
      </c>
    </row>
    <row r="28" spans="2:70" s="6" customFormat="1" ht="11.25" customHeight="1">
      <c r="B28" s="82"/>
      <c r="C28" s="83"/>
      <c r="D28" s="91" t="s">
        <v>74</v>
      </c>
      <c r="E28" s="91"/>
      <c r="F28" s="91"/>
      <c r="G28" s="13">
        <f t="shared" ref="G28:AU28" si="10">SUMIF($E$9:$E$19,"=CS III",G$9:G$19)</f>
        <v>0</v>
      </c>
      <c r="H28" s="13">
        <f t="shared" si="10"/>
        <v>0</v>
      </c>
      <c r="I28" s="13">
        <f t="shared" si="10"/>
        <v>0</v>
      </c>
      <c r="J28" s="13">
        <f t="shared" si="10"/>
        <v>0</v>
      </c>
      <c r="K28" s="13">
        <f t="shared" si="10"/>
        <v>0</v>
      </c>
      <c r="L28" s="13">
        <f t="shared" si="10"/>
        <v>0</v>
      </c>
      <c r="M28" s="13">
        <f t="shared" si="10"/>
        <v>0</v>
      </c>
      <c r="N28" s="13">
        <f t="shared" si="10"/>
        <v>0</v>
      </c>
      <c r="O28" s="13">
        <f t="shared" si="10"/>
        <v>0</v>
      </c>
      <c r="P28" s="13">
        <f t="shared" si="10"/>
        <v>0</v>
      </c>
      <c r="Q28" s="13">
        <f t="shared" si="10"/>
        <v>0</v>
      </c>
      <c r="R28" s="13">
        <f t="shared" si="10"/>
        <v>0</v>
      </c>
      <c r="S28" s="13">
        <f t="shared" si="10"/>
        <v>0</v>
      </c>
      <c r="T28" s="13">
        <f t="shared" si="10"/>
        <v>0</v>
      </c>
      <c r="U28" s="13">
        <f t="shared" si="10"/>
        <v>0</v>
      </c>
      <c r="V28" s="13">
        <f t="shared" si="10"/>
        <v>0</v>
      </c>
      <c r="W28" s="13">
        <f t="shared" si="10"/>
        <v>0</v>
      </c>
      <c r="X28" s="13">
        <f t="shared" si="10"/>
        <v>0</v>
      </c>
      <c r="Y28" s="13">
        <f t="shared" si="10"/>
        <v>0</v>
      </c>
      <c r="Z28" s="13">
        <f t="shared" si="10"/>
        <v>0</v>
      </c>
      <c r="AA28" s="13">
        <f t="shared" si="10"/>
        <v>0</v>
      </c>
      <c r="AB28" s="13">
        <f t="shared" si="10"/>
        <v>0</v>
      </c>
      <c r="AC28" s="13">
        <f t="shared" si="10"/>
        <v>0</v>
      </c>
      <c r="AD28" s="13">
        <f t="shared" si="10"/>
        <v>0</v>
      </c>
      <c r="AE28" s="13">
        <f t="shared" si="10"/>
        <v>0</v>
      </c>
      <c r="AF28" s="13">
        <f t="shared" si="10"/>
        <v>0</v>
      </c>
      <c r="AG28" s="13">
        <f t="shared" si="10"/>
        <v>0</v>
      </c>
      <c r="AH28" s="13">
        <f t="shared" si="10"/>
        <v>0</v>
      </c>
      <c r="AI28" s="13">
        <f t="shared" si="10"/>
        <v>0</v>
      </c>
      <c r="AJ28" s="13">
        <f t="shared" si="10"/>
        <v>0</v>
      </c>
      <c r="AK28" s="13">
        <f t="shared" si="10"/>
        <v>0</v>
      </c>
      <c r="AL28" s="13">
        <f t="shared" si="10"/>
        <v>0</v>
      </c>
      <c r="AM28" s="13">
        <f t="shared" si="10"/>
        <v>0</v>
      </c>
      <c r="AN28" s="13">
        <f t="shared" si="10"/>
        <v>0</v>
      </c>
      <c r="AO28" s="13">
        <f t="shared" si="10"/>
        <v>0</v>
      </c>
      <c r="AP28" s="13">
        <f t="shared" si="10"/>
        <v>0</v>
      </c>
      <c r="AQ28" s="13">
        <f t="shared" si="10"/>
        <v>0</v>
      </c>
      <c r="AR28" s="13">
        <f t="shared" si="10"/>
        <v>0</v>
      </c>
      <c r="AS28" s="13">
        <f t="shared" si="10"/>
        <v>0</v>
      </c>
      <c r="AT28" s="13">
        <f t="shared" si="10"/>
        <v>0</v>
      </c>
      <c r="AU28" s="13">
        <f t="shared" si="10"/>
        <v>0</v>
      </c>
      <c r="AV28" s="25"/>
      <c r="AW28" s="25"/>
      <c r="AX28" s="25"/>
      <c r="AY28" s="25"/>
      <c r="AZ28" s="25"/>
      <c r="BA28" s="25"/>
      <c r="BB28" s="25"/>
      <c r="BC28" s="25"/>
      <c r="BD28" s="25"/>
      <c r="BE28" s="25"/>
      <c r="BF28" s="25"/>
      <c r="BG28" s="25"/>
      <c r="BH28" s="25"/>
      <c r="BI28" s="25"/>
      <c r="BJ28" s="25"/>
      <c r="BK28" s="25"/>
      <c r="BL28" s="25"/>
      <c r="BM28" s="25"/>
      <c r="BN28" s="25"/>
      <c r="BO28" s="123" t="s">
        <v>69</v>
      </c>
      <c r="BP28" s="15" t="s">
        <v>100</v>
      </c>
      <c r="BQ28" s="1" t="s">
        <v>72</v>
      </c>
    </row>
    <row r="29" spans="2:70" s="6" customFormat="1" ht="11.25" customHeight="1">
      <c r="B29" s="82"/>
      <c r="C29" s="83"/>
      <c r="D29" s="91" t="s">
        <v>91</v>
      </c>
      <c r="E29" s="91"/>
      <c r="F29" s="91"/>
      <c r="G29" s="13">
        <f t="shared" ref="G29:AU29" si="11">SUMIF($E$9:$E$19,"=Cercetator",G$9:G$19)</f>
        <v>0</v>
      </c>
      <c r="H29" s="13">
        <f t="shared" si="11"/>
        <v>0</v>
      </c>
      <c r="I29" s="13">
        <f t="shared" si="11"/>
        <v>0</v>
      </c>
      <c r="J29" s="13">
        <f t="shared" si="11"/>
        <v>0</v>
      </c>
      <c r="K29" s="13">
        <f t="shared" si="11"/>
        <v>0</v>
      </c>
      <c r="L29" s="13">
        <f t="shared" si="11"/>
        <v>0</v>
      </c>
      <c r="M29" s="13">
        <f t="shared" si="11"/>
        <v>0</v>
      </c>
      <c r="N29" s="13">
        <f t="shared" si="11"/>
        <v>0</v>
      </c>
      <c r="O29" s="13">
        <f t="shared" si="11"/>
        <v>0</v>
      </c>
      <c r="P29" s="13">
        <f t="shared" si="11"/>
        <v>0</v>
      </c>
      <c r="Q29" s="13">
        <f t="shared" si="11"/>
        <v>0</v>
      </c>
      <c r="R29" s="13">
        <f t="shared" si="11"/>
        <v>0</v>
      </c>
      <c r="S29" s="13">
        <f t="shared" si="11"/>
        <v>0</v>
      </c>
      <c r="T29" s="13">
        <f t="shared" si="11"/>
        <v>0</v>
      </c>
      <c r="U29" s="13">
        <f t="shared" si="11"/>
        <v>0</v>
      </c>
      <c r="V29" s="13">
        <f t="shared" si="11"/>
        <v>0</v>
      </c>
      <c r="W29" s="13">
        <f t="shared" si="11"/>
        <v>0</v>
      </c>
      <c r="X29" s="13">
        <f t="shared" si="11"/>
        <v>0</v>
      </c>
      <c r="Y29" s="13">
        <f t="shared" si="11"/>
        <v>0</v>
      </c>
      <c r="Z29" s="13">
        <f t="shared" si="11"/>
        <v>0</v>
      </c>
      <c r="AA29" s="13">
        <f t="shared" si="11"/>
        <v>0</v>
      </c>
      <c r="AB29" s="13">
        <f t="shared" si="11"/>
        <v>0</v>
      </c>
      <c r="AC29" s="13">
        <f t="shared" si="11"/>
        <v>0</v>
      </c>
      <c r="AD29" s="13">
        <f t="shared" si="11"/>
        <v>0</v>
      </c>
      <c r="AE29" s="13">
        <f t="shared" si="11"/>
        <v>0</v>
      </c>
      <c r="AF29" s="13">
        <f t="shared" si="11"/>
        <v>0</v>
      </c>
      <c r="AG29" s="13">
        <f t="shared" si="11"/>
        <v>0</v>
      </c>
      <c r="AH29" s="13">
        <f t="shared" si="11"/>
        <v>0</v>
      </c>
      <c r="AI29" s="13">
        <f t="shared" si="11"/>
        <v>0</v>
      </c>
      <c r="AJ29" s="13">
        <f t="shared" si="11"/>
        <v>0</v>
      </c>
      <c r="AK29" s="13">
        <f t="shared" si="11"/>
        <v>0</v>
      </c>
      <c r="AL29" s="13">
        <f t="shared" si="11"/>
        <v>0</v>
      </c>
      <c r="AM29" s="13">
        <f t="shared" si="11"/>
        <v>0</v>
      </c>
      <c r="AN29" s="13">
        <f t="shared" si="11"/>
        <v>0</v>
      </c>
      <c r="AO29" s="13">
        <f t="shared" si="11"/>
        <v>0</v>
      </c>
      <c r="AP29" s="13">
        <f t="shared" si="11"/>
        <v>0</v>
      </c>
      <c r="AQ29" s="13">
        <f t="shared" si="11"/>
        <v>0</v>
      </c>
      <c r="AR29" s="13">
        <f t="shared" si="11"/>
        <v>0</v>
      </c>
      <c r="AS29" s="13">
        <f t="shared" si="11"/>
        <v>0</v>
      </c>
      <c r="AT29" s="13">
        <f t="shared" si="11"/>
        <v>0</v>
      </c>
      <c r="AU29" s="13">
        <f t="shared" si="11"/>
        <v>0</v>
      </c>
      <c r="AV29" s="25"/>
      <c r="AW29" s="25"/>
      <c r="AX29" s="25"/>
      <c r="AY29" s="25"/>
      <c r="AZ29" s="25"/>
      <c r="BA29" s="25"/>
      <c r="BB29" s="25"/>
      <c r="BC29" s="25"/>
      <c r="BD29" s="25"/>
      <c r="BE29" s="25"/>
      <c r="BF29" s="25"/>
      <c r="BG29" s="25"/>
      <c r="BH29" s="25"/>
      <c r="BI29" s="25"/>
      <c r="BJ29" s="25"/>
      <c r="BK29" s="25"/>
      <c r="BL29" s="25"/>
      <c r="BM29" s="25"/>
      <c r="BN29" s="25"/>
      <c r="BO29" s="122"/>
      <c r="BP29" s="15" t="s">
        <v>99</v>
      </c>
      <c r="BQ29" s="1" t="s">
        <v>73</v>
      </c>
    </row>
    <row r="30" spans="2:70" s="6" customFormat="1" ht="11.25" customHeight="1">
      <c r="B30" s="84"/>
      <c r="C30" s="85"/>
      <c r="D30" s="91" t="s">
        <v>76</v>
      </c>
      <c r="E30" s="91"/>
      <c r="F30" s="91"/>
      <c r="G30" s="13">
        <f t="shared" ref="G30:AU30" si="12">SUMIF($E$9:$E$19,"=asistent cercetare",G$9:G$19)</f>
        <v>0</v>
      </c>
      <c r="H30" s="13">
        <f t="shared" si="12"/>
        <v>0</v>
      </c>
      <c r="I30" s="13">
        <f t="shared" si="12"/>
        <v>0</v>
      </c>
      <c r="J30" s="13">
        <f t="shared" si="12"/>
        <v>0</v>
      </c>
      <c r="K30" s="13">
        <f t="shared" si="12"/>
        <v>0</v>
      </c>
      <c r="L30" s="13">
        <f t="shared" si="12"/>
        <v>0</v>
      </c>
      <c r="M30" s="13">
        <f t="shared" si="12"/>
        <v>0</v>
      </c>
      <c r="N30" s="13">
        <f t="shared" si="12"/>
        <v>0</v>
      </c>
      <c r="O30" s="13">
        <f t="shared" si="12"/>
        <v>0</v>
      </c>
      <c r="P30" s="13">
        <f t="shared" si="12"/>
        <v>0</v>
      </c>
      <c r="Q30" s="13">
        <f t="shared" si="12"/>
        <v>0</v>
      </c>
      <c r="R30" s="13">
        <f t="shared" si="12"/>
        <v>0</v>
      </c>
      <c r="S30" s="13">
        <f t="shared" si="12"/>
        <v>0</v>
      </c>
      <c r="T30" s="13">
        <f t="shared" si="12"/>
        <v>0</v>
      </c>
      <c r="U30" s="13">
        <f t="shared" si="12"/>
        <v>0</v>
      </c>
      <c r="V30" s="13">
        <f t="shared" si="12"/>
        <v>0</v>
      </c>
      <c r="W30" s="13">
        <f t="shared" si="12"/>
        <v>0</v>
      </c>
      <c r="X30" s="13">
        <f t="shared" si="12"/>
        <v>0</v>
      </c>
      <c r="Y30" s="13">
        <f t="shared" si="12"/>
        <v>0</v>
      </c>
      <c r="Z30" s="13">
        <f t="shared" si="12"/>
        <v>0</v>
      </c>
      <c r="AA30" s="13">
        <f t="shared" si="12"/>
        <v>0</v>
      </c>
      <c r="AB30" s="13">
        <f t="shared" si="12"/>
        <v>0</v>
      </c>
      <c r="AC30" s="13">
        <f t="shared" si="12"/>
        <v>0</v>
      </c>
      <c r="AD30" s="13">
        <f t="shared" si="12"/>
        <v>0</v>
      </c>
      <c r="AE30" s="13">
        <f t="shared" si="12"/>
        <v>0</v>
      </c>
      <c r="AF30" s="13">
        <f t="shared" si="12"/>
        <v>0</v>
      </c>
      <c r="AG30" s="13">
        <f t="shared" si="12"/>
        <v>0</v>
      </c>
      <c r="AH30" s="13">
        <f t="shared" si="12"/>
        <v>0</v>
      </c>
      <c r="AI30" s="13">
        <f t="shared" si="12"/>
        <v>0</v>
      </c>
      <c r="AJ30" s="13">
        <f t="shared" si="12"/>
        <v>0</v>
      </c>
      <c r="AK30" s="13">
        <f t="shared" si="12"/>
        <v>0</v>
      </c>
      <c r="AL30" s="13">
        <f t="shared" si="12"/>
        <v>0</v>
      </c>
      <c r="AM30" s="13">
        <f t="shared" si="12"/>
        <v>0</v>
      </c>
      <c r="AN30" s="13">
        <f t="shared" si="12"/>
        <v>0</v>
      </c>
      <c r="AO30" s="13">
        <f t="shared" si="12"/>
        <v>0</v>
      </c>
      <c r="AP30" s="13">
        <f t="shared" si="12"/>
        <v>0</v>
      </c>
      <c r="AQ30" s="13">
        <f t="shared" si="12"/>
        <v>0</v>
      </c>
      <c r="AR30" s="13">
        <f t="shared" si="12"/>
        <v>0</v>
      </c>
      <c r="AS30" s="13">
        <f t="shared" si="12"/>
        <v>0</v>
      </c>
      <c r="AT30" s="13">
        <f t="shared" si="12"/>
        <v>0</v>
      </c>
      <c r="AU30" s="13">
        <f t="shared" si="12"/>
        <v>0</v>
      </c>
      <c r="AV30" s="25"/>
      <c r="AW30" s="25"/>
      <c r="AX30" s="25"/>
      <c r="AY30" s="25"/>
      <c r="AZ30" s="25"/>
      <c r="BA30" s="25"/>
      <c r="BB30" s="25"/>
      <c r="BC30" s="25"/>
      <c r="BD30" s="25"/>
      <c r="BE30" s="25"/>
      <c r="BF30" s="25"/>
      <c r="BG30" s="25"/>
      <c r="BH30" s="25"/>
      <c r="BI30" s="25"/>
      <c r="BJ30" s="25"/>
      <c r="BK30" s="25"/>
      <c r="BL30" s="25"/>
      <c r="BM30" s="25"/>
      <c r="BN30" s="25"/>
      <c r="BO30" s="122"/>
      <c r="BP30" s="15" t="s">
        <v>98</v>
      </c>
      <c r="BQ30" s="1" t="s">
        <v>74</v>
      </c>
    </row>
    <row r="31" spans="2:70">
      <c r="AV31" s="4"/>
      <c r="AW31" s="4"/>
      <c r="AX31" s="4"/>
      <c r="AY31" s="4"/>
      <c r="AZ31" s="4"/>
      <c r="BA31" s="4"/>
      <c r="BB31" s="25"/>
      <c r="BC31" s="25"/>
      <c r="BD31" s="25"/>
      <c r="BE31" s="25"/>
      <c r="BF31" s="25"/>
      <c r="BG31" s="25"/>
      <c r="BH31" s="25"/>
      <c r="BI31" s="25"/>
      <c r="BJ31" s="25"/>
      <c r="BK31" s="25"/>
      <c r="BL31" s="4"/>
      <c r="BM31" s="4"/>
      <c r="BN31" s="4"/>
      <c r="BO31" s="122"/>
      <c r="BP31" s="15" t="s">
        <v>114</v>
      </c>
      <c r="BQ31" s="1" t="s">
        <v>75</v>
      </c>
      <c r="BR31" s="6"/>
    </row>
    <row r="32" spans="2:70" ht="26.25" thickBot="1">
      <c r="AS32" s="14"/>
      <c r="AT32" s="33"/>
      <c r="AV32" s="4"/>
      <c r="AW32" s="4"/>
      <c r="AX32" s="4"/>
      <c r="AY32" s="4"/>
      <c r="AZ32" s="4"/>
      <c r="BA32" s="4"/>
      <c r="BB32" s="25"/>
      <c r="BC32" s="25"/>
      <c r="BD32" s="25"/>
      <c r="BE32" s="25"/>
      <c r="BF32" s="25"/>
      <c r="BG32" s="25"/>
      <c r="BH32" s="25"/>
      <c r="BI32" s="25"/>
      <c r="BJ32" s="25"/>
      <c r="BK32" s="25"/>
      <c r="BL32" s="4"/>
      <c r="BM32" s="4"/>
      <c r="BN32" s="4"/>
      <c r="BO32" s="122"/>
      <c r="BP32" s="15" t="s">
        <v>101</v>
      </c>
      <c r="BQ32" s="2" t="s">
        <v>76</v>
      </c>
      <c r="BR32" s="6"/>
    </row>
    <row r="33" spans="48:66">
      <c r="AV33" s="4"/>
      <c r="AW33" s="4"/>
      <c r="AX33" s="4"/>
      <c r="AY33" s="4"/>
      <c r="AZ33" s="4"/>
      <c r="BA33" s="4"/>
      <c r="BB33" s="25"/>
      <c r="BC33" s="25"/>
      <c r="BD33" s="25"/>
      <c r="BE33" s="25"/>
      <c r="BF33" s="25"/>
      <c r="BG33" s="25"/>
      <c r="BH33" s="25"/>
      <c r="BI33" s="25"/>
      <c r="BJ33" s="25"/>
      <c r="BK33" s="25"/>
      <c r="BL33" s="4"/>
      <c r="BM33" s="4"/>
      <c r="BN33" s="4"/>
    </row>
    <row r="34" spans="48:66">
      <c r="AV34" s="4"/>
      <c r="AW34" s="4"/>
      <c r="AX34" s="4"/>
      <c r="AY34" s="4"/>
      <c r="AZ34" s="4"/>
      <c r="BA34" s="4"/>
      <c r="BB34" s="25"/>
      <c r="BC34" s="25"/>
      <c r="BD34" s="25"/>
      <c r="BE34" s="25"/>
      <c r="BF34" s="25"/>
      <c r="BG34" s="25"/>
      <c r="BH34" s="25"/>
      <c r="BI34" s="25"/>
      <c r="BJ34" s="25"/>
      <c r="BK34" s="25"/>
      <c r="BL34" s="4"/>
      <c r="BM34" s="4"/>
      <c r="BN34" s="4"/>
    </row>
  </sheetData>
  <sheetProtection password="A99E" sheet="1" objects="1" scenarios="1" insertRows="0"/>
  <mergeCells count="92">
    <mergeCell ref="AV4:BN4"/>
    <mergeCell ref="BO22:BQ22"/>
    <mergeCell ref="BO23:BO27"/>
    <mergeCell ref="BO28:BO32"/>
    <mergeCell ref="BN6:BN7"/>
    <mergeCell ref="AX6:AX7"/>
    <mergeCell ref="AY6:AY7"/>
    <mergeCell ref="AZ6:AZ7"/>
    <mergeCell ref="BA6:BA7"/>
    <mergeCell ref="BD6:BD7"/>
    <mergeCell ref="BE6:BI6"/>
    <mergeCell ref="BJ6:BL6"/>
    <mergeCell ref="BM6:BM7"/>
    <mergeCell ref="AV20:AW20"/>
    <mergeCell ref="AY20:BB20"/>
    <mergeCell ref="AU5:AU7"/>
    <mergeCell ref="AV5:AY5"/>
    <mergeCell ref="AZ5:BD5"/>
    <mergeCell ref="AB6:AB7"/>
    <mergeCell ref="AC6:AC7"/>
    <mergeCell ref="BB6:BB7"/>
    <mergeCell ref="BC6:BC7"/>
    <mergeCell ref="AQ6:AQ7"/>
    <mergeCell ref="AR6:AR7"/>
    <mergeCell ref="AS6:AS7"/>
    <mergeCell ref="AT6:AT7"/>
    <mergeCell ref="AV6:AV7"/>
    <mergeCell ref="AF6:AF7"/>
    <mergeCell ref="AG6:AG7"/>
    <mergeCell ref="AH6:AH7"/>
    <mergeCell ref="AK6:AK7"/>
    <mergeCell ref="AJ6:AJ7"/>
    <mergeCell ref="AW6:AW7"/>
    <mergeCell ref="L5:R5"/>
    <mergeCell ref="W6:W7"/>
    <mergeCell ref="X6:X7"/>
    <mergeCell ref="Y6:Y7"/>
    <mergeCell ref="Z6:Z7"/>
    <mergeCell ref="AA6:AA7"/>
    <mergeCell ref="T6:T7"/>
    <mergeCell ref="U6:U7"/>
    <mergeCell ref="P6:P7"/>
    <mergeCell ref="AL6:AL7"/>
    <mergeCell ref="AM6:AM7"/>
    <mergeCell ref="AN6:AN7"/>
    <mergeCell ref="AP6:AP7"/>
    <mergeCell ref="AH3:AU3"/>
    <mergeCell ref="AV3:BN3"/>
    <mergeCell ref="B5:B7"/>
    <mergeCell ref="C5:C7"/>
    <mergeCell ref="D5:D7"/>
    <mergeCell ref="E5:E7"/>
    <mergeCell ref="BE5:BN5"/>
    <mergeCell ref="F5:F7"/>
    <mergeCell ref="G5:G7"/>
    <mergeCell ref="Q6:Q7"/>
    <mergeCell ref="R6:R7"/>
    <mergeCell ref="M6:M7"/>
    <mergeCell ref="N6:N7"/>
    <mergeCell ref="H5:K5"/>
    <mergeCell ref="B3:G3"/>
    <mergeCell ref="AI6:AI7"/>
    <mergeCell ref="B4:E4"/>
    <mergeCell ref="B21:C30"/>
    <mergeCell ref="F4:G4"/>
    <mergeCell ref="B20:F20"/>
    <mergeCell ref="D21:F21"/>
    <mergeCell ref="D22:F22"/>
    <mergeCell ref="D23:F23"/>
    <mergeCell ref="D24:F24"/>
    <mergeCell ref="D25:F25"/>
    <mergeCell ref="D26:F26"/>
    <mergeCell ref="D27:F27"/>
    <mergeCell ref="D30:F30"/>
    <mergeCell ref="D28:F28"/>
    <mergeCell ref="D29:F29"/>
    <mergeCell ref="H4:X4"/>
    <mergeCell ref="S6:S7"/>
    <mergeCell ref="V6:V7"/>
    <mergeCell ref="Y4:AU4"/>
    <mergeCell ref="O6:O7"/>
    <mergeCell ref="S5:X5"/>
    <mergeCell ref="Y5:AG5"/>
    <mergeCell ref="AH5:AT5"/>
    <mergeCell ref="AD6:AD7"/>
    <mergeCell ref="H6:H7"/>
    <mergeCell ref="I6:I7"/>
    <mergeCell ref="J6:J7"/>
    <mergeCell ref="K6:K7"/>
    <mergeCell ref="L6:L7"/>
    <mergeCell ref="AE6:AE7"/>
    <mergeCell ref="AO6:AO7"/>
  </mergeCells>
  <conditionalFormatting sqref="D9:D13 D17:D19">
    <cfRule type="expression" dxfId="371" priority="1055">
      <formula>AND(LEN(D9)&lt;&gt;13,LEN(D9)&gt;0)</formula>
    </cfRule>
  </conditionalFormatting>
  <conditionalFormatting sqref="AU17:AU19 AU9:AU13">
    <cfRule type="cellIs" dxfId="370" priority="1050" operator="notEqual">
      <formula>1</formula>
    </cfRule>
  </conditionalFormatting>
  <conditionalFormatting sqref="BC9">
    <cfRule type="expression" dxfId="369" priority="951">
      <formula>AND($BC9&gt;0,OR($BE9&gt;0,$BF9&gt;0,$BG9&gt;0,$BH9&gt;0,$BI9&gt;0,$BI9&gt;0,$BJ9&gt;0,$BK9&gt;0,$BL9&gt;0))</formula>
    </cfRule>
    <cfRule type="expression" dxfId="368" priority="1020">
      <formula>AND(OR($AZ9&gt;0,$BA9&gt;0,$BB9&gt;0),$BC9&gt;0)</formula>
    </cfRule>
    <cfRule type="cellIs" dxfId="367" priority="1040" operator="lessThan">
      <formula>0</formula>
    </cfRule>
    <cfRule type="expression" dxfId="366" priority="1048">
      <formula>AND(NOT(OR($AV9=72,$AV9=73,$AV9=74,$AV9=75,$AV9=751)),$BC9&gt;0)</formula>
    </cfRule>
  </conditionalFormatting>
  <conditionalFormatting sqref="AZ9">
    <cfRule type="expression" dxfId="365" priority="1014">
      <formula>AND($AZ9&gt;0,OR($BC9&gt;0,$BD9&gt;0,$BM9&gt;0,$BN9&gt;0))</formula>
    </cfRule>
  </conditionalFormatting>
  <conditionalFormatting sqref="BD9">
    <cfRule type="expression" dxfId="364" priority="947">
      <formula>AND($BD9&gt;0,OR($BE9&gt;0,$BF9&gt;0,$BG9&gt;0,$BH9&gt;0,$BI9&gt;0,$BJ9&gt;0,$BK9&gt;0,$BL9&gt;0))</formula>
    </cfRule>
    <cfRule type="expression" dxfId="363" priority="948">
      <formula>AND(OR($AZ9&gt;0,$BA9&gt;0,$BB9&gt;0),$BD9&gt;0)</formula>
    </cfRule>
    <cfRule type="cellIs" dxfId="362" priority="949" operator="lessThan">
      <formula>0</formula>
    </cfRule>
    <cfRule type="expression" dxfId="361" priority="950">
      <formula>AND(NOT(OR($AV9=76,$AV9=77)),$BD9&gt;0)</formula>
    </cfRule>
  </conditionalFormatting>
  <conditionalFormatting sqref="BE9">
    <cfRule type="expression" dxfId="360" priority="910">
      <formula>AND(OR($BM9&gt;0,$BN9&gt;0),$BE9&gt;0)</formula>
    </cfRule>
    <cfRule type="expression" dxfId="359" priority="945">
      <formula>AND(OR($BC9&gt;0,$BD9&gt;0),$BE9&gt;0)</formula>
    </cfRule>
  </conditionalFormatting>
  <conditionalFormatting sqref="BG9">
    <cfRule type="expression" dxfId="358" priority="908">
      <formula>AND(OR($BM9&gt;0,$BN9&gt;0),$BG9&gt;0)</formula>
    </cfRule>
    <cfRule type="expression" dxfId="357" priority="943">
      <formula>AND(OR($BC9&gt;0,$BD9&gt;0),$BG9&gt;0)</formula>
    </cfRule>
  </conditionalFormatting>
  <conditionalFormatting sqref="BF9">
    <cfRule type="expression" dxfId="356" priority="909">
      <formula>AND(OR($BM9&gt;0,$BN9&gt;0),$BF9&gt;0)</formula>
    </cfRule>
    <cfRule type="expression" dxfId="355" priority="919">
      <formula>AND(OR($BC9&gt;0,$BD9&gt;0),$BF9&gt;0)</formula>
    </cfRule>
  </conditionalFormatting>
  <conditionalFormatting sqref="BH9">
    <cfRule type="expression" dxfId="354" priority="907">
      <formula>AND(OR($BM9&gt;0,$BN9&gt;0),$BH9&gt;0)</formula>
    </cfRule>
    <cfRule type="expression" dxfId="353" priority="918">
      <formula>AND(OR($BC9&gt;0,$BD9&gt;0),$BH9&gt;0)</formula>
    </cfRule>
  </conditionalFormatting>
  <conditionalFormatting sqref="BI9">
    <cfRule type="expression" dxfId="352" priority="906">
      <formula>AND(OR($BM9&gt;0,$BN9&gt;0),$BI9&gt;0)</formula>
    </cfRule>
    <cfRule type="expression" dxfId="351" priority="917">
      <formula>AND(OR($BC9&gt;0,$BD9&gt;0),$BI9&gt;0)</formula>
    </cfRule>
  </conditionalFormatting>
  <conditionalFormatting sqref="BJ9">
    <cfRule type="expression" dxfId="350" priority="905">
      <formula>AND(OR($BM9&gt;0,$BN9&gt;0),$BJ9&gt;0)</formula>
    </cfRule>
    <cfRule type="expression" dxfId="349" priority="916">
      <formula>AND(OR($BC9&gt;0,$BD9&gt;0),$BJ9&gt;0)</formula>
    </cfRule>
  </conditionalFormatting>
  <conditionalFormatting sqref="BK9">
    <cfRule type="expression" dxfId="348" priority="904">
      <formula>AND(OR($BM9&gt;0,$BN9&gt;0),$BK9&gt;0)</formula>
    </cfRule>
    <cfRule type="expression" dxfId="347" priority="915">
      <formula>AND(OR($BC9&gt;0,$BD9&gt;0),$BK9&gt;0)</formula>
    </cfRule>
  </conditionalFormatting>
  <conditionalFormatting sqref="BL9">
    <cfRule type="expression" dxfId="346" priority="903">
      <formula>AND(OR($BM9&gt;0,$BN9&gt;0),$BL9&gt;0)</formula>
    </cfRule>
    <cfRule type="expression" dxfId="345" priority="914">
      <formula>AND(OR($BC9&gt;0,$BD9&gt;0),$BL9&gt;0)</formula>
    </cfRule>
  </conditionalFormatting>
  <conditionalFormatting sqref="BM9">
    <cfRule type="expression" dxfId="344" priority="739">
      <formula>AND(NOT(OR($AV9=72,$AV9=73,$AV9=74,$AV9=75,$AV9=751)),$BM9&gt;0)</formula>
    </cfRule>
    <cfRule type="expression" dxfId="343" priority="911">
      <formula>AND($BM9&gt;0,OR($BE9&gt;0,$BF9&gt;0,$BG9&gt;0,$BH9&gt;0,$BI9&gt;0,$BJ9&gt;0,$BK9&gt;0,$BL9&gt;0))</formula>
    </cfRule>
    <cfRule type="expression" dxfId="342" priority="913">
      <formula>AND(OR($AZ9&gt;0,$BA9&gt;0,$BB9&gt;0),$BM9&gt;0)</formula>
    </cfRule>
  </conditionalFormatting>
  <conditionalFormatting sqref="BN9">
    <cfRule type="expression" dxfId="341" priority="738">
      <formula>AND(NOT(OR($AV9=76,$AV9=77)),$BN9&gt;0)</formula>
    </cfRule>
    <cfRule type="expression" dxfId="340" priority="750">
      <formula>AND($BN19&gt;0,OR($BE19&gt;0,$BF19&gt;0,$BG19&gt;0,$BH19&gt;0,$BI19&gt;0,$BJ19&gt;0,$BK19&gt;0,$BL19&gt;0))</formula>
    </cfRule>
    <cfRule type="expression" dxfId="339" priority="912">
      <formula>AND(OR($AZ9&gt;0,$BA9&gt;0,$BB9&gt;0),$BN9&gt;0)</formula>
    </cfRule>
  </conditionalFormatting>
  <conditionalFormatting sqref="BA9">
    <cfRule type="expression" dxfId="338" priority="902">
      <formula>AND($BA9&gt;0,OR($BC9&gt;0,$BD9&gt;0,$BM9&gt;0,$BN9&gt;0))</formula>
    </cfRule>
  </conditionalFormatting>
  <conditionalFormatting sqref="BB9">
    <cfRule type="expression" dxfId="337" priority="901">
      <formula>AND($BB9&gt;0,OR($BC9&gt;0,$BD9&gt;0,$BM9&gt;0,$BN9&gt;0))</formula>
    </cfRule>
  </conditionalFormatting>
  <conditionalFormatting sqref="D16">
    <cfRule type="expression" dxfId="336" priority="707">
      <formula>AND(LEN(D16)&lt;&gt;13,LEN(D16)&gt;0)</formula>
    </cfRule>
  </conditionalFormatting>
  <conditionalFormatting sqref="AU16">
    <cfRule type="cellIs" dxfId="335" priority="705" operator="notEqual">
      <formula>1</formula>
    </cfRule>
  </conditionalFormatting>
  <conditionalFormatting sqref="I9:AT9">
    <cfRule type="expression" dxfId="334" priority="666" stopIfTrue="1">
      <formula>"sum($H9:$AT9)&gt;1"</formula>
    </cfRule>
  </conditionalFormatting>
  <conditionalFormatting sqref="D15">
    <cfRule type="expression" dxfId="333" priority="401">
      <formula>AND(LEN(D15)&lt;&gt;13,LEN(D15)&gt;0)</formula>
    </cfRule>
  </conditionalFormatting>
  <conditionalFormatting sqref="AU15">
    <cfRule type="cellIs" dxfId="332" priority="400" operator="notEqual">
      <formula>1</formula>
    </cfRule>
  </conditionalFormatting>
  <conditionalFormatting sqref="D14">
    <cfRule type="expression" dxfId="331" priority="366">
      <formula>AND(LEN(D14)&lt;&gt;13,LEN(D14)&gt;0)</formula>
    </cfRule>
  </conditionalFormatting>
  <conditionalFormatting sqref="AU14">
    <cfRule type="cellIs" dxfId="330" priority="365" operator="notEqual">
      <formula>1</formula>
    </cfRule>
  </conditionalFormatting>
  <conditionalFormatting sqref="BC10">
    <cfRule type="expression" dxfId="329" priority="327">
      <formula>AND($BC10&gt;0,OR($BE10&gt;0,$BF10&gt;0,$BG10&gt;0,$BH10&gt;0,$BI10&gt;0,$BI10&gt;0,$BJ10&gt;0,$BK10&gt;0,$BL10&gt;0))</formula>
    </cfRule>
    <cfRule type="expression" dxfId="328" priority="329">
      <formula>AND(OR($AZ10&gt;0,$BA10&gt;0,$BB10&gt;0),$BC10&gt;0)</formula>
    </cfRule>
    <cfRule type="cellIs" dxfId="327" priority="330" operator="lessThan">
      <formula>0</formula>
    </cfRule>
    <cfRule type="expression" dxfId="326" priority="331">
      <formula>AND(NOT(OR($AV10=72,$AV10=73,$AV10=74,$AV10=75,$AV10=751)),$BC10&gt;0)</formula>
    </cfRule>
  </conditionalFormatting>
  <conditionalFormatting sqref="AZ10">
    <cfRule type="expression" dxfId="325" priority="328">
      <formula>AND($AZ10&gt;0,OR($BC10&gt;0,$BD10&gt;0,$BM10&gt;0,$BN10&gt;0))</formula>
    </cfRule>
  </conditionalFormatting>
  <conditionalFormatting sqref="BD10">
    <cfRule type="expression" dxfId="324" priority="323">
      <formula>AND($BD10&gt;0,OR($BE10&gt;0,$BF10&gt;0,$BG10&gt;0,$BH10&gt;0,$BI10&gt;0,$BJ10&gt;0,$BK10&gt;0,$BL10&gt;0))</formula>
    </cfRule>
    <cfRule type="expression" dxfId="323" priority="324">
      <formula>AND(OR($AZ10&gt;0,$BA10&gt;0,$BB10&gt;0),$BD10&gt;0)</formula>
    </cfRule>
    <cfRule type="cellIs" dxfId="322" priority="325" operator="lessThan">
      <formula>0</formula>
    </cfRule>
    <cfRule type="expression" dxfId="321" priority="326">
      <formula>AND(NOT(OR($AV10=76,$AV10=77)),$BD10&gt;0)</formula>
    </cfRule>
  </conditionalFormatting>
  <conditionalFormatting sqref="BE10">
    <cfRule type="expression" dxfId="320" priority="311">
      <formula>AND(OR($BM10&gt;0,$BN10&gt;0),$BE10&gt;0)</formula>
    </cfRule>
    <cfRule type="expression" dxfId="319" priority="322">
      <formula>AND(OR($BC10&gt;0,$BD10&gt;0),$BE10&gt;0)</formula>
    </cfRule>
  </conditionalFormatting>
  <conditionalFormatting sqref="BG10">
    <cfRule type="expression" dxfId="318" priority="309">
      <formula>AND(OR($BM10&gt;0,$BN10&gt;0),$BG10&gt;0)</formula>
    </cfRule>
    <cfRule type="expression" dxfId="317" priority="321">
      <formula>AND(OR($BC10&gt;0,$BD10&gt;0),$BG10&gt;0)</formula>
    </cfRule>
  </conditionalFormatting>
  <conditionalFormatting sqref="BF10">
    <cfRule type="expression" dxfId="316" priority="310">
      <formula>AND(OR($BM10&gt;0,$BN10&gt;0),$BF10&gt;0)</formula>
    </cfRule>
    <cfRule type="expression" dxfId="315" priority="320">
      <formula>AND(OR($BC10&gt;0,$BD10&gt;0),$BF10&gt;0)</formula>
    </cfRule>
  </conditionalFormatting>
  <conditionalFormatting sqref="BH10">
    <cfRule type="expression" dxfId="314" priority="308">
      <formula>AND(OR($BM10&gt;0,$BN10&gt;0),$BH10&gt;0)</formula>
    </cfRule>
    <cfRule type="expression" dxfId="313" priority="319">
      <formula>AND(OR($BC10&gt;0,$BD10&gt;0),$BH10&gt;0)</formula>
    </cfRule>
  </conditionalFormatting>
  <conditionalFormatting sqref="BI10">
    <cfRule type="expression" dxfId="312" priority="307">
      <formula>AND(OR($BM10&gt;0,$BN10&gt;0),$BI10&gt;0)</formula>
    </cfRule>
    <cfRule type="expression" dxfId="311" priority="318">
      <formula>AND(OR($BC10&gt;0,$BD10&gt;0),$BI10&gt;0)</formula>
    </cfRule>
  </conditionalFormatting>
  <conditionalFormatting sqref="BJ10">
    <cfRule type="expression" dxfId="310" priority="306">
      <formula>AND(OR($BM10&gt;0,$BN10&gt;0),$BJ10&gt;0)</formula>
    </cfRule>
    <cfRule type="expression" dxfId="309" priority="317">
      <formula>AND(OR($BC10&gt;0,$BD10&gt;0),$BJ10&gt;0)</formula>
    </cfRule>
  </conditionalFormatting>
  <conditionalFormatting sqref="BK10">
    <cfRule type="expression" dxfId="308" priority="305">
      <formula>AND(OR($BM10&gt;0,$BN10&gt;0),$BK10&gt;0)</formula>
    </cfRule>
    <cfRule type="expression" dxfId="307" priority="316">
      <formula>AND(OR($BC10&gt;0,$BD10&gt;0),$BK10&gt;0)</formula>
    </cfRule>
  </conditionalFormatting>
  <conditionalFormatting sqref="BL10">
    <cfRule type="expression" dxfId="306" priority="304">
      <formula>AND(OR($BM10&gt;0,$BN10&gt;0),$BL10&gt;0)</formula>
    </cfRule>
    <cfRule type="expression" dxfId="305" priority="315">
      <formula>AND(OR($BC10&gt;0,$BD10&gt;0),$BL10&gt;0)</formula>
    </cfRule>
  </conditionalFormatting>
  <conditionalFormatting sqref="BM10">
    <cfRule type="expression" dxfId="304" priority="300">
      <formula>AND(NOT(OR($AV10=72,$AV10=73,$AV10=74,$AV10=75,$AV10=751)),$BM10&gt;0)</formula>
    </cfRule>
    <cfRule type="expression" dxfId="303" priority="312">
      <formula>AND($BM10&gt;0,OR($BE10&gt;0,$BF10&gt;0,$BG10&gt;0,$BH10&gt;0,$BI10&gt;0,$BJ10&gt;0,$BK10&gt;0,$BL10&gt;0))</formula>
    </cfRule>
    <cfRule type="expression" dxfId="302" priority="314">
      <formula>AND(OR($AZ10&gt;0,$BA10&gt;0,$BB10&gt;0),$BM10&gt;0)</formula>
    </cfRule>
  </conditionalFormatting>
  <conditionalFormatting sqref="BN10">
    <cfRule type="expression" dxfId="301" priority="299">
      <formula>AND(NOT(OR($AV10=76,$AV10=77)),$BN10&gt;0)</formula>
    </cfRule>
    <cfRule type="expression" dxfId="300" priority="301">
      <formula>AND($BN20&gt;0,OR($BE20&gt;0,$BF20&gt;0,$BG20&gt;0,$BH20&gt;0,$BI20&gt;0,$BJ20&gt;0,$BK20&gt;0,$BL20&gt;0))</formula>
    </cfRule>
    <cfRule type="expression" dxfId="299" priority="313">
      <formula>AND(OR($AZ10&gt;0,$BA10&gt;0,$BB10&gt;0),$BN10&gt;0)</formula>
    </cfRule>
  </conditionalFormatting>
  <conditionalFormatting sqref="BA10">
    <cfRule type="expression" dxfId="298" priority="303">
      <formula>AND($BA10&gt;0,OR($BC10&gt;0,$BD10&gt;0,$BM10&gt;0,$BN10&gt;0))</formula>
    </cfRule>
  </conditionalFormatting>
  <conditionalFormatting sqref="BB10">
    <cfRule type="expression" dxfId="297" priority="302">
      <formula>AND($BB10&gt;0,OR($BC10&gt;0,$BD10&gt;0,$BM10&gt;0,$BN10&gt;0))</formula>
    </cfRule>
  </conditionalFormatting>
  <conditionalFormatting sqref="BC11">
    <cfRule type="expression" dxfId="296" priority="294">
      <formula>AND($BC11&gt;0,OR($BE11&gt;0,$BF11&gt;0,$BG11&gt;0,$BH11&gt;0,$BI11&gt;0,$BI11&gt;0,$BJ11&gt;0,$BK11&gt;0,$BL11&gt;0))</formula>
    </cfRule>
    <cfRule type="expression" dxfId="295" priority="296">
      <formula>AND(OR($AZ11&gt;0,$BA11&gt;0,$BB11&gt;0),$BC11&gt;0)</formula>
    </cfRule>
    <cfRule type="cellIs" dxfId="294" priority="297" operator="lessThan">
      <formula>0</formula>
    </cfRule>
    <cfRule type="expression" dxfId="293" priority="298">
      <formula>AND(NOT(OR($AV11=72,$AV11=73,$AV11=74,$AV11=75,$AV11=751)),$BC11&gt;0)</formula>
    </cfRule>
  </conditionalFormatting>
  <conditionalFormatting sqref="AZ11">
    <cfRule type="expression" dxfId="292" priority="295">
      <formula>AND($AZ11&gt;0,OR($BC11&gt;0,$BD11&gt;0,$BM11&gt;0,$BN11&gt;0))</formula>
    </cfRule>
  </conditionalFormatting>
  <conditionalFormatting sqref="BD11">
    <cfRule type="expression" dxfId="291" priority="290">
      <formula>AND($BD11&gt;0,OR($BE11&gt;0,$BF11&gt;0,$BG11&gt;0,$BH11&gt;0,$BI11&gt;0,$BJ11&gt;0,$BK11&gt;0,$BL11&gt;0))</formula>
    </cfRule>
    <cfRule type="expression" dxfId="290" priority="291">
      <formula>AND(OR($AZ11&gt;0,$BA11&gt;0,$BB11&gt;0),$BD11&gt;0)</formula>
    </cfRule>
    <cfRule type="cellIs" dxfId="289" priority="292" operator="lessThan">
      <formula>0</formula>
    </cfRule>
    <cfRule type="expression" dxfId="288" priority="293">
      <formula>AND(NOT(OR($AV11=76,$AV11=77)),$BD11&gt;0)</formula>
    </cfRule>
  </conditionalFormatting>
  <conditionalFormatting sqref="BE11">
    <cfRule type="expression" dxfId="287" priority="278">
      <formula>AND(OR($BM11&gt;0,$BN11&gt;0),$BE11&gt;0)</formula>
    </cfRule>
    <cfRule type="expression" dxfId="286" priority="289">
      <formula>AND(OR($BC11&gt;0,$BD11&gt;0),$BE11&gt;0)</formula>
    </cfRule>
  </conditionalFormatting>
  <conditionalFormatting sqref="BG11">
    <cfRule type="expression" dxfId="285" priority="276">
      <formula>AND(OR($BM11&gt;0,$BN11&gt;0),$BG11&gt;0)</formula>
    </cfRule>
    <cfRule type="expression" dxfId="284" priority="288">
      <formula>AND(OR($BC11&gt;0,$BD11&gt;0),$BG11&gt;0)</formula>
    </cfRule>
  </conditionalFormatting>
  <conditionalFormatting sqref="BF11">
    <cfRule type="expression" dxfId="283" priority="277">
      <formula>AND(OR($BM11&gt;0,$BN11&gt;0),$BF11&gt;0)</formula>
    </cfRule>
    <cfRule type="expression" dxfId="282" priority="287">
      <formula>AND(OR($BC11&gt;0,$BD11&gt;0),$BF11&gt;0)</formula>
    </cfRule>
  </conditionalFormatting>
  <conditionalFormatting sqref="BH11">
    <cfRule type="expression" dxfId="281" priority="275">
      <formula>AND(OR($BM11&gt;0,$BN11&gt;0),$BH11&gt;0)</formula>
    </cfRule>
    <cfRule type="expression" dxfId="280" priority="286">
      <formula>AND(OR($BC11&gt;0,$BD11&gt;0),$BH11&gt;0)</formula>
    </cfRule>
  </conditionalFormatting>
  <conditionalFormatting sqref="BI11">
    <cfRule type="expression" dxfId="279" priority="274">
      <formula>AND(OR($BM11&gt;0,$BN11&gt;0),$BI11&gt;0)</formula>
    </cfRule>
    <cfRule type="expression" dxfId="278" priority="285">
      <formula>AND(OR($BC11&gt;0,$BD11&gt;0),$BI11&gt;0)</formula>
    </cfRule>
  </conditionalFormatting>
  <conditionalFormatting sqref="BJ11">
    <cfRule type="expression" dxfId="277" priority="273">
      <formula>AND(OR($BM11&gt;0,$BN11&gt;0),$BJ11&gt;0)</formula>
    </cfRule>
    <cfRule type="expression" dxfId="276" priority="284">
      <formula>AND(OR($BC11&gt;0,$BD11&gt;0),$BJ11&gt;0)</formula>
    </cfRule>
  </conditionalFormatting>
  <conditionalFormatting sqref="BK11">
    <cfRule type="expression" dxfId="275" priority="272">
      <formula>AND(OR($BM11&gt;0,$BN11&gt;0),$BK11&gt;0)</formula>
    </cfRule>
    <cfRule type="expression" dxfId="274" priority="283">
      <formula>AND(OR($BC11&gt;0,$BD11&gt;0),$BK11&gt;0)</formula>
    </cfRule>
  </conditionalFormatting>
  <conditionalFormatting sqref="BL11">
    <cfRule type="expression" dxfId="273" priority="271">
      <formula>AND(OR($BM11&gt;0,$BN11&gt;0),$BL11&gt;0)</formula>
    </cfRule>
    <cfRule type="expression" dxfId="272" priority="282">
      <formula>AND(OR($BC11&gt;0,$BD11&gt;0),$BL11&gt;0)</formula>
    </cfRule>
  </conditionalFormatting>
  <conditionalFormatting sqref="BM11">
    <cfRule type="expression" dxfId="271" priority="267">
      <formula>AND(NOT(OR($AV11=72,$AV11=73,$AV11=74,$AV11=75,$AV11=751)),$BM11&gt;0)</formula>
    </cfRule>
    <cfRule type="expression" dxfId="270" priority="279">
      <formula>AND($BM11&gt;0,OR($BE11&gt;0,$BF11&gt;0,$BG11&gt;0,$BH11&gt;0,$BI11&gt;0,$BJ11&gt;0,$BK11&gt;0,$BL11&gt;0))</formula>
    </cfRule>
    <cfRule type="expression" dxfId="269" priority="281">
      <formula>AND(OR($AZ11&gt;0,$BA11&gt;0,$BB11&gt;0),$BM11&gt;0)</formula>
    </cfRule>
  </conditionalFormatting>
  <conditionalFormatting sqref="BN11">
    <cfRule type="expression" dxfId="268" priority="266">
      <formula>AND(NOT(OR($AV11=76,$AV11=77)),$BN11&gt;0)</formula>
    </cfRule>
    <cfRule type="expression" dxfId="267" priority="268">
      <formula>AND($BN21&gt;0,OR($BE21&gt;0,$BF21&gt;0,$BG21&gt;0,$BH21&gt;0,$BI21&gt;0,$BJ21&gt;0,$BK21&gt;0,$BL21&gt;0))</formula>
    </cfRule>
    <cfRule type="expression" dxfId="266" priority="280">
      <formula>AND(OR($AZ11&gt;0,$BA11&gt;0,$BB11&gt;0),$BN11&gt;0)</formula>
    </cfRule>
  </conditionalFormatting>
  <conditionalFormatting sqref="BA11">
    <cfRule type="expression" dxfId="265" priority="270">
      <formula>AND($BA11&gt;0,OR($BC11&gt;0,$BD11&gt;0,$BM11&gt;0,$BN11&gt;0))</formula>
    </cfRule>
  </conditionalFormatting>
  <conditionalFormatting sqref="BB11">
    <cfRule type="expression" dxfId="264" priority="269">
      <formula>AND($BB11&gt;0,OR($BC11&gt;0,$BD11&gt;0,$BM11&gt;0,$BN11&gt;0))</formula>
    </cfRule>
  </conditionalFormatting>
  <conditionalFormatting sqref="BC12">
    <cfRule type="expression" dxfId="263" priority="261">
      <formula>AND($BC12&gt;0,OR($BE12&gt;0,$BF12&gt;0,$BG12&gt;0,$BH12&gt;0,$BI12&gt;0,$BI12&gt;0,$BJ12&gt;0,$BK12&gt;0,$BL12&gt;0))</formula>
    </cfRule>
    <cfRule type="expression" dxfId="262" priority="263">
      <formula>AND(OR($AZ12&gt;0,$BA12&gt;0,$BB12&gt;0),$BC12&gt;0)</formula>
    </cfRule>
    <cfRule type="cellIs" dxfId="261" priority="264" operator="lessThan">
      <formula>0</formula>
    </cfRule>
    <cfRule type="expression" dxfId="260" priority="265">
      <formula>AND(NOT(OR($AV12=72,$AV12=73,$AV12=74,$AV12=75,$AV12=751)),$BC12&gt;0)</formula>
    </cfRule>
  </conditionalFormatting>
  <conditionalFormatting sqref="AZ12">
    <cfRule type="expression" dxfId="259" priority="262">
      <formula>AND($AZ12&gt;0,OR($BC12&gt;0,$BD12&gt;0,$BM12&gt;0,$BN12&gt;0))</formula>
    </cfRule>
  </conditionalFormatting>
  <conditionalFormatting sqref="BD12">
    <cfRule type="expression" dxfId="258" priority="257">
      <formula>AND($BD12&gt;0,OR($BE12&gt;0,$BF12&gt;0,$BG12&gt;0,$BH12&gt;0,$BI12&gt;0,$BJ12&gt;0,$BK12&gt;0,$BL12&gt;0))</formula>
    </cfRule>
    <cfRule type="expression" dxfId="257" priority="258">
      <formula>AND(OR($AZ12&gt;0,$BA12&gt;0,$BB12&gt;0),$BD12&gt;0)</formula>
    </cfRule>
    <cfRule type="cellIs" dxfId="256" priority="259" operator="lessThan">
      <formula>0</formula>
    </cfRule>
    <cfRule type="expression" dxfId="255" priority="260">
      <formula>AND(NOT(OR($AV12=76,$AV12=77)),$BD12&gt;0)</formula>
    </cfRule>
  </conditionalFormatting>
  <conditionalFormatting sqref="BE12">
    <cfRule type="expression" dxfId="254" priority="245">
      <formula>AND(OR($BM12&gt;0,$BN12&gt;0),$BE12&gt;0)</formula>
    </cfRule>
    <cfRule type="expression" dxfId="253" priority="256">
      <formula>AND(OR($BC12&gt;0,$BD12&gt;0),$BE12&gt;0)</formula>
    </cfRule>
  </conditionalFormatting>
  <conditionalFormatting sqref="BG12">
    <cfRule type="expression" dxfId="252" priority="243">
      <formula>AND(OR($BM12&gt;0,$BN12&gt;0),$BG12&gt;0)</formula>
    </cfRule>
    <cfRule type="expression" dxfId="251" priority="255">
      <formula>AND(OR($BC12&gt;0,$BD12&gt;0),$BG12&gt;0)</formula>
    </cfRule>
  </conditionalFormatting>
  <conditionalFormatting sqref="BF12">
    <cfRule type="expression" dxfId="250" priority="244">
      <formula>AND(OR($BM12&gt;0,$BN12&gt;0),$BF12&gt;0)</formula>
    </cfRule>
    <cfRule type="expression" dxfId="249" priority="254">
      <formula>AND(OR($BC12&gt;0,$BD12&gt;0),$BF12&gt;0)</formula>
    </cfRule>
  </conditionalFormatting>
  <conditionalFormatting sqref="BH12">
    <cfRule type="expression" dxfId="248" priority="242">
      <formula>AND(OR($BM12&gt;0,$BN12&gt;0),$BH12&gt;0)</formula>
    </cfRule>
    <cfRule type="expression" dxfId="247" priority="253">
      <formula>AND(OR($BC12&gt;0,$BD12&gt;0),$BH12&gt;0)</formula>
    </cfRule>
  </conditionalFormatting>
  <conditionalFormatting sqref="BI12">
    <cfRule type="expression" dxfId="246" priority="241">
      <formula>AND(OR($BM12&gt;0,$BN12&gt;0),$BI12&gt;0)</formula>
    </cfRule>
    <cfRule type="expression" dxfId="245" priority="252">
      <formula>AND(OR($BC12&gt;0,$BD12&gt;0),$BI12&gt;0)</formula>
    </cfRule>
  </conditionalFormatting>
  <conditionalFormatting sqref="BJ12">
    <cfRule type="expression" dxfId="244" priority="240">
      <formula>AND(OR($BM12&gt;0,$BN12&gt;0),$BJ12&gt;0)</formula>
    </cfRule>
    <cfRule type="expression" dxfId="243" priority="251">
      <formula>AND(OR($BC12&gt;0,$BD12&gt;0),$BJ12&gt;0)</formula>
    </cfRule>
  </conditionalFormatting>
  <conditionalFormatting sqref="BK12">
    <cfRule type="expression" dxfId="242" priority="239">
      <formula>AND(OR($BM12&gt;0,$BN12&gt;0),$BK12&gt;0)</formula>
    </cfRule>
    <cfRule type="expression" dxfId="241" priority="250">
      <formula>AND(OR($BC12&gt;0,$BD12&gt;0),$BK12&gt;0)</formula>
    </cfRule>
  </conditionalFormatting>
  <conditionalFormatting sqref="BL12">
    <cfRule type="expression" dxfId="240" priority="238">
      <formula>AND(OR($BM12&gt;0,$BN12&gt;0),$BL12&gt;0)</formula>
    </cfRule>
    <cfRule type="expression" dxfId="239" priority="249">
      <formula>AND(OR($BC12&gt;0,$BD12&gt;0),$BL12&gt;0)</formula>
    </cfRule>
  </conditionalFormatting>
  <conditionalFormatting sqref="BM12">
    <cfRule type="expression" dxfId="238" priority="234">
      <formula>AND(NOT(OR($AV12=72,$AV12=73,$AV12=74,$AV12=75,$AV12=751)),$BM12&gt;0)</formula>
    </cfRule>
    <cfRule type="expression" dxfId="237" priority="246">
      <formula>AND($BM12&gt;0,OR($BE12&gt;0,$BF12&gt;0,$BG12&gt;0,$BH12&gt;0,$BI12&gt;0,$BJ12&gt;0,$BK12&gt;0,$BL12&gt;0))</formula>
    </cfRule>
    <cfRule type="expression" dxfId="236" priority="248">
      <formula>AND(OR($AZ12&gt;0,$BA12&gt;0,$BB12&gt;0),$BM12&gt;0)</formula>
    </cfRule>
  </conditionalFormatting>
  <conditionalFormatting sqref="BN12">
    <cfRule type="expression" dxfId="235" priority="233">
      <formula>AND(NOT(OR($AV12=76,$AV12=77)),$BN12&gt;0)</formula>
    </cfRule>
    <cfRule type="expression" dxfId="234" priority="235">
      <formula>AND($BN22&gt;0,OR($BE22&gt;0,$BF22&gt;0,$BG22&gt;0,$BH22&gt;0,$BI22&gt;0,$BJ22&gt;0,$BK22&gt;0,$BL22&gt;0))</formula>
    </cfRule>
    <cfRule type="expression" dxfId="233" priority="247">
      <formula>AND(OR($AZ12&gt;0,$BA12&gt;0,$BB12&gt;0),$BN12&gt;0)</formula>
    </cfRule>
  </conditionalFormatting>
  <conditionalFormatting sqref="BA12">
    <cfRule type="expression" dxfId="232" priority="237">
      <formula>AND($BA12&gt;0,OR($BC12&gt;0,$BD12&gt;0,$BM12&gt;0,$BN12&gt;0))</formula>
    </cfRule>
  </conditionalFormatting>
  <conditionalFormatting sqref="BB12">
    <cfRule type="expression" dxfId="231" priority="236">
      <formula>AND($BB12&gt;0,OR($BC12&gt;0,$BD12&gt;0,$BM12&gt;0,$BN12&gt;0))</formula>
    </cfRule>
  </conditionalFormatting>
  <conditionalFormatting sqref="BC13">
    <cfRule type="expression" dxfId="230" priority="228">
      <formula>AND($BC13&gt;0,OR($BE13&gt;0,$BF13&gt;0,$BG13&gt;0,$BH13&gt;0,$BI13&gt;0,$BI13&gt;0,$BJ13&gt;0,$BK13&gt;0,$BL13&gt;0))</formula>
    </cfRule>
    <cfRule type="expression" dxfId="229" priority="230">
      <formula>AND(OR($AZ13&gt;0,$BA13&gt;0,$BB13&gt;0),$BC13&gt;0)</formula>
    </cfRule>
    <cfRule type="cellIs" dxfId="228" priority="231" operator="lessThan">
      <formula>0</formula>
    </cfRule>
    <cfRule type="expression" dxfId="227" priority="232">
      <formula>AND(NOT(OR($AV13=72,$AV13=73,$AV13=74,$AV13=75,$AV13=751)),$BC13&gt;0)</formula>
    </cfRule>
  </conditionalFormatting>
  <conditionalFormatting sqref="AZ13">
    <cfRule type="expression" dxfId="226" priority="229">
      <formula>AND($AZ13&gt;0,OR($BC13&gt;0,$BD13&gt;0,$BM13&gt;0,$BN13&gt;0))</formula>
    </cfRule>
  </conditionalFormatting>
  <conditionalFormatting sqref="BD13">
    <cfRule type="expression" dxfId="225" priority="224">
      <formula>AND($BD13&gt;0,OR($BE13&gt;0,$BF13&gt;0,$BG13&gt;0,$BH13&gt;0,$BI13&gt;0,$BJ13&gt;0,$BK13&gt;0,$BL13&gt;0))</formula>
    </cfRule>
    <cfRule type="expression" dxfId="224" priority="225">
      <formula>AND(OR($AZ13&gt;0,$BA13&gt;0,$BB13&gt;0),$BD13&gt;0)</formula>
    </cfRule>
    <cfRule type="cellIs" dxfId="223" priority="226" operator="lessThan">
      <formula>0</formula>
    </cfRule>
    <cfRule type="expression" dxfId="222" priority="227">
      <formula>AND(NOT(OR($AV13=76,$AV13=77)),$BD13&gt;0)</formula>
    </cfRule>
  </conditionalFormatting>
  <conditionalFormatting sqref="BE13">
    <cfRule type="expression" dxfId="221" priority="212">
      <formula>AND(OR($BM13&gt;0,$BN13&gt;0),$BE13&gt;0)</formula>
    </cfRule>
    <cfRule type="expression" dxfId="220" priority="223">
      <formula>AND(OR($BC13&gt;0,$BD13&gt;0),$BE13&gt;0)</formula>
    </cfRule>
  </conditionalFormatting>
  <conditionalFormatting sqref="BG13">
    <cfRule type="expression" dxfId="219" priority="210">
      <formula>AND(OR($BM13&gt;0,$BN13&gt;0),$BG13&gt;0)</formula>
    </cfRule>
    <cfRule type="expression" dxfId="218" priority="222">
      <formula>AND(OR($BC13&gt;0,$BD13&gt;0),$BG13&gt;0)</formula>
    </cfRule>
  </conditionalFormatting>
  <conditionalFormatting sqref="BF13">
    <cfRule type="expression" dxfId="217" priority="211">
      <formula>AND(OR($BM13&gt;0,$BN13&gt;0),$BF13&gt;0)</formula>
    </cfRule>
    <cfRule type="expression" dxfId="216" priority="221">
      <formula>AND(OR($BC13&gt;0,$BD13&gt;0),$BF13&gt;0)</formula>
    </cfRule>
  </conditionalFormatting>
  <conditionalFormatting sqref="BH13">
    <cfRule type="expression" dxfId="215" priority="209">
      <formula>AND(OR($BM13&gt;0,$BN13&gt;0),$BH13&gt;0)</formula>
    </cfRule>
    <cfRule type="expression" dxfId="214" priority="220">
      <formula>AND(OR($BC13&gt;0,$BD13&gt;0),$BH13&gt;0)</formula>
    </cfRule>
  </conditionalFormatting>
  <conditionalFormatting sqref="BI13">
    <cfRule type="expression" dxfId="213" priority="208">
      <formula>AND(OR($BM13&gt;0,$BN13&gt;0),$BI13&gt;0)</formula>
    </cfRule>
    <cfRule type="expression" dxfId="212" priority="219">
      <formula>AND(OR($BC13&gt;0,$BD13&gt;0),$BI13&gt;0)</formula>
    </cfRule>
  </conditionalFormatting>
  <conditionalFormatting sqref="BJ13">
    <cfRule type="expression" dxfId="211" priority="207">
      <formula>AND(OR($BM13&gt;0,$BN13&gt;0),$BJ13&gt;0)</formula>
    </cfRule>
    <cfRule type="expression" dxfId="210" priority="218">
      <formula>AND(OR($BC13&gt;0,$BD13&gt;0),$BJ13&gt;0)</formula>
    </cfRule>
  </conditionalFormatting>
  <conditionalFormatting sqref="BK13">
    <cfRule type="expression" dxfId="209" priority="206">
      <formula>AND(OR($BM13&gt;0,$BN13&gt;0),$BK13&gt;0)</formula>
    </cfRule>
    <cfRule type="expression" dxfId="208" priority="217">
      <formula>AND(OR($BC13&gt;0,$BD13&gt;0),$BK13&gt;0)</formula>
    </cfRule>
  </conditionalFormatting>
  <conditionalFormatting sqref="BL13">
    <cfRule type="expression" dxfId="207" priority="205">
      <formula>AND(OR($BM13&gt;0,$BN13&gt;0),$BL13&gt;0)</formula>
    </cfRule>
    <cfRule type="expression" dxfId="206" priority="216">
      <formula>AND(OR($BC13&gt;0,$BD13&gt;0),$BL13&gt;0)</formula>
    </cfRule>
  </conditionalFormatting>
  <conditionalFormatting sqref="BM13">
    <cfRule type="expression" dxfId="205" priority="201">
      <formula>AND(NOT(OR($AV13=72,$AV13=73,$AV13=74,$AV13=75,$AV13=751)),$BM13&gt;0)</formula>
    </cfRule>
    <cfRule type="expression" dxfId="204" priority="213">
      <formula>AND($BM13&gt;0,OR($BE13&gt;0,$BF13&gt;0,$BG13&gt;0,$BH13&gt;0,$BI13&gt;0,$BJ13&gt;0,$BK13&gt;0,$BL13&gt;0))</formula>
    </cfRule>
    <cfRule type="expression" dxfId="203" priority="215">
      <formula>AND(OR($AZ13&gt;0,$BA13&gt;0,$BB13&gt;0),$BM13&gt;0)</formula>
    </cfRule>
  </conditionalFormatting>
  <conditionalFormatting sqref="BN13">
    <cfRule type="expression" dxfId="202" priority="200">
      <formula>AND(NOT(OR($AV13=76,$AV13=77)),$BN13&gt;0)</formula>
    </cfRule>
    <cfRule type="expression" dxfId="201" priority="202">
      <formula>AND($BN23&gt;0,OR($BE23&gt;0,$BF23&gt;0,$BG23&gt;0,$BH23&gt;0,$BI23&gt;0,$BJ23&gt;0,$BK23&gt;0,$BL23&gt;0))</formula>
    </cfRule>
    <cfRule type="expression" dxfId="200" priority="214">
      <formula>AND(OR($AZ13&gt;0,$BA13&gt;0,$BB13&gt;0),$BN13&gt;0)</formula>
    </cfRule>
  </conditionalFormatting>
  <conditionalFormatting sqref="BA13">
    <cfRule type="expression" dxfId="199" priority="204">
      <formula>AND($BA13&gt;0,OR($BC13&gt;0,$BD13&gt;0,$BM13&gt;0,$BN13&gt;0))</formula>
    </cfRule>
  </conditionalFormatting>
  <conditionalFormatting sqref="BB13">
    <cfRule type="expression" dxfId="198" priority="203">
      <formula>AND($BB13&gt;0,OR($BC13&gt;0,$BD13&gt;0,$BM13&gt;0,$BN13&gt;0))</formula>
    </cfRule>
  </conditionalFormatting>
  <conditionalFormatting sqref="BC14">
    <cfRule type="expression" dxfId="197" priority="195">
      <formula>AND($BC14&gt;0,OR($BE14&gt;0,$BF14&gt;0,$BG14&gt;0,$BH14&gt;0,$BI14&gt;0,$BI14&gt;0,$BJ14&gt;0,$BK14&gt;0,$BL14&gt;0))</formula>
    </cfRule>
    <cfRule type="expression" dxfId="196" priority="197">
      <formula>AND(OR($AZ14&gt;0,$BA14&gt;0,$BB14&gt;0),$BC14&gt;0)</formula>
    </cfRule>
    <cfRule type="cellIs" dxfId="195" priority="198" operator="lessThan">
      <formula>0</formula>
    </cfRule>
    <cfRule type="expression" dxfId="194" priority="199">
      <formula>AND(NOT(OR($AV14=72,$AV14=73,$AV14=74,$AV14=75,$AV14=751)),$BC14&gt;0)</formula>
    </cfRule>
  </conditionalFormatting>
  <conditionalFormatting sqref="AZ14">
    <cfRule type="expression" dxfId="193" priority="196">
      <formula>AND($AZ14&gt;0,OR($BC14&gt;0,$BD14&gt;0,$BM14&gt;0,$BN14&gt;0))</formula>
    </cfRule>
  </conditionalFormatting>
  <conditionalFormatting sqref="BD14">
    <cfRule type="expression" dxfId="192" priority="191">
      <formula>AND($BD14&gt;0,OR($BE14&gt;0,$BF14&gt;0,$BG14&gt;0,$BH14&gt;0,$BI14&gt;0,$BJ14&gt;0,$BK14&gt;0,$BL14&gt;0))</formula>
    </cfRule>
    <cfRule type="expression" dxfId="191" priority="192">
      <formula>AND(OR($AZ14&gt;0,$BA14&gt;0,$BB14&gt;0),$BD14&gt;0)</formula>
    </cfRule>
    <cfRule type="cellIs" dxfId="190" priority="193" operator="lessThan">
      <formula>0</formula>
    </cfRule>
    <cfRule type="expression" dxfId="189" priority="194">
      <formula>AND(NOT(OR($AV14=76,$AV14=77)),$BD14&gt;0)</formula>
    </cfRule>
  </conditionalFormatting>
  <conditionalFormatting sqref="BE14">
    <cfRule type="expression" dxfId="188" priority="179">
      <formula>AND(OR($BM14&gt;0,$BN14&gt;0),$BE14&gt;0)</formula>
    </cfRule>
    <cfRule type="expression" dxfId="187" priority="190">
      <formula>AND(OR($BC14&gt;0,$BD14&gt;0),$BE14&gt;0)</formula>
    </cfRule>
  </conditionalFormatting>
  <conditionalFormatting sqref="BG14">
    <cfRule type="expression" dxfId="186" priority="177">
      <formula>AND(OR($BM14&gt;0,$BN14&gt;0),$BG14&gt;0)</formula>
    </cfRule>
    <cfRule type="expression" dxfId="185" priority="189">
      <formula>AND(OR($BC14&gt;0,$BD14&gt;0),$BG14&gt;0)</formula>
    </cfRule>
  </conditionalFormatting>
  <conditionalFormatting sqref="BF14">
    <cfRule type="expression" dxfId="184" priority="178">
      <formula>AND(OR($BM14&gt;0,$BN14&gt;0),$BF14&gt;0)</formula>
    </cfRule>
    <cfRule type="expression" dxfId="183" priority="188">
      <formula>AND(OR($BC14&gt;0,$BD14&gt;0),$BF14&gt;0)</formula>
    </cfRule>
  </conditionalFormatting>
  <conditionalFormatting sqref="BH14">
    <cfRule type="expression" dxfId="182" priority="176">
      <formula>AND(OR($BM14&gt;0,$BN14&gt;0),$BH14&gt;0)</formula>
    </cfRule>
    <cfRule type="expression" dxfId="181" priority="187">
      <formula>AND(OR($BC14&gt;0,$BD14&gt;0),$BH14&gt;0)</formula>
    </cfRule>
  </conditionalFormatting>
  <conditionalFormatting sqref="BI14">
    <cfRule type="expression" dxfId="180" priority="175">
      <formula>AND(OR($BM14&gt;0,$BN14&gt;0),$BI14&gt;0)</formula>
    </cfRule>
    <cfRule type="expression" dxfId="179" priority="186">
      <formula>AND(OR($BC14&gt;0,$BD14&gt;0),$BI14&gt;0)</formula>
    </cfRule>
  </conditionalFormatting>
  <conditionalFormatting sqref="BJ14">
    <cfRule type="expression" dxfId="178" priority="174">
      <formula>AND(OR($BM14&gt;0,$BN14&gt;0),$BJ14&gt;0)</formula>
    </cfRule>
    <cfRule type="expression" dxfId="177" priority="185">
      <formula>AND(OR($BC14&gt;0,$BD14&gt;0),$BJ14&gt;0)</formula>
    </cfRule>
  </conditionalFormatting>
  <conditionalFormatting sqref="BK14">
    <cfRule type="expression" dxfId="176" priority="173">
      <formula>AND(OR($BM14&gt;0,$BN14&gt;0),$BK14&gt;0)</formula>
    </cfRule>
    <cfRule type="expression" dxfId="175" priority="184">
      <formula>AND(OR($BC14&gt;0,$BD14&gt;0),$BK14&gt;0)</formula>
    </cfRule>
  </conditionalFormatting>
  <conditionalFormatting sqref="BL14">
    <cfRule type="expression" dxfId="174" priority="172">
      <formula>AND(OR($BM14&gt;0,$BN14&gt;0),$BL14&gt;0)</formula>
    </cfRule>
    <cfRule type="expression" dxfId="173" priority="183">
      <formula>AND(OR($BC14&gt;0,$BD14&gt;0),$BL14&gt;0)</formula>
    </cfRule>
  </conditionalFormatting>
  <conditionalFormatting sqref="BM14">
    <cfRule type="expression" dxfId="172" priority="168">
      <formula>AND(NOT(OR($AV14=72,$AV14=73,$AV14=74,$AV14=75,$AV14=751)),$BM14&gt;0)</formula>
    </cfRule>
    <cfRule type="expression" dxfId="171" priority="180">
      <formula>AND($BM14&gt;0,OR($BE14&gt;0,$BF14&gt;0,$BG14&gt;0,$BH14&gt;0,$BI14&gt;0,$BJ14&gt;0,$BK14&gt;0,$BL14&gt;0))</formula>
    </cfRule>
    <cfRule type="expression" dxfId="170" priority="182">
      <formula>AND(OR($AZ14&gt;0,$BA14&gt;0,$BB14&gt;0),$BM14&gt;0)</formula>
    </cfRule>
  </conditionalFormatting>
  <conditionalFormatting sqref="BN14">
    <cfRule type="expression" dxfId="169" priority="167">
      <formula>AND(NOT(OR($AV14=76,$AV14=77)),$BN14&gt;0)</formula>
    </cfRule>
    <cfRule type="expression" dxfId="168" priority="169">
      <formula>AND($BN24&gt;0,OR($BE24&gt;0,$BF24&gt;0,$BG24&gt;0,$BH24&gt;0,$BI24&gt;0,$BJ24&gt;0,$BK24&gt;0,$BL24&gt;0))</formula>
    </cfRule>
    <cfRule type="expression" dxfId="167" priority="181">
      <formula>AND(OR($AZ14&gt;0,$BA14&gt;0,$BB14&gt;0),$BN14&gt;0)</formula>
    </cfRule>
  </conditionalFormatting>
  <conditionalFormatting sqref="BA14">
    <cfRule type="expression" dxfId="166" priority="171">
      <formula>AND($BA14&gt;0,OR($BC14&gt;0,$BD14&gt;0,$BM14&gt;0,$BN14&gt;0))</formula>
    </cfRule>
  </conditionalFormatting>
  <conditionalFormatting sqref="BB14">
    <cfRule type="expression" dxfId="165" priority="170">
      <formula>AND($BB14&gt;0,OR($BC14&gt;0,$BD14&gt;0,$BM14&gt;0,$BN14&gt;0))</formula>
    </cfRule>
  </conditionalFormatting>
  <conditionalFormatting sqref="BC15">
    <cfRule type="expression" dxfId="164" priority="162">
      <formula>AND($BC15&gt;0,OR($BE15&gt;0,$BF15&gt;0,$BG15&gt;0,$BH15&gt;0,$BI15&gt;0,$BI15&gt;0,$BJ15&gt;0,$BK15&gt;0,$BL15&gt;0))</formula>
    </cfRule>
    <cfRule type="expression" dxfId="163" priority="164">
      <formula>AND(OR($AZ15&gt;0,$BA15&gt;0,$BB15&gt;0),$BC15&gt;0)</formula>
    </cfRule>
    <cfRule type="cellIs" dxfId="162" priority="165" operator="lessThan">
      <formula>0</formula>
    </cfRule>
    <cfRule type="expression" dxfId="161" priority="166">
      <formula>AND(NOT(OR($AV15=72,$AV15=73,$AV15=74,$AV15=75,$AV15=751)),$BC15&gt;0)</formula>
    </cfRule>
  </conditionalFormatting>
  <conditionalFormatting sqref="AZ15">
    <cfRule type="expression" dxfId="160" priority="163">
      <formula>AND($AZ15&gt;0,OR($BC15&gt;0,$BD15&gt;0,$BM15&gt;0,$BN15&gt;0))</formula>
    </cfRule>
  </conditionalFormatting>
  <conditionalFormatting sqref="BD15">
    <cfRule type="expression" dxfId="159" priority="158">
      <formula>AND($BD15&gt;0,OR($BE15&gt;0,$BF15&gt;0,$BG15&gt;0,$BH15&gt;0,$BI15&gt;0,$BJ15&gt;0,$BK15&gt;0,$BL15&gt;0))</formula>
    </cfRule>
    <cfRule type="expression" dxfId="158" priority="159">
      <formula>AND(OR($AZ15&gt;0,$BA15&gt;0,$BB15&gt;0),$BD15&gt;0)</formula>
    </cfRule>
    <cfRule type="cellIs" dxfId="157" priority="160" operator="lessThan">
      <formula>0</formula>
    </cfRule>
    <cfRule type="expression" dxfId="156" priority="161">
      <formula>AND(NOT(OR($AV15=76,$AV15=77)),$BD15&gt;0)</formula>
    </cfRule>
  </conditionalFormatting>
  <conditionalFormatting sqref="BE15">
    <cfRule type="expression" dxfId="155" priority="146">
      <formula>AND(OR($BM15&gt;0,$BN15&gt;0),$BE15&gt;0)</formula>
    </cfRule>
    <cfRule type="expression" dxfId="154" priority="157">
      <formula>AND(OR($BC15&gt;0,$BD15&gt;0),$BE15&gt;0)</formula>
    </cfRule>
  </conditionalFormatting>
  <conditionalFormatting sqref="BG15">
    <cfRule type="expression" dxfId="153" priority="144">
      <formula>AND(OR($BM15&gt;0,$BN15&gt;0),$BG15&gt;0)</formula>
    </cfRule>
    <cfRule type="expression" dxfId="152" priority="156">
      <formula>AND(OR($BC15&gt;0,$BD15&gt;0),$BG15&gt;0)</formula>
    </cfRule>
  </conditionalFormatting>
  <conditionalFormatting sqref="BF15">
    <cfRule type="expression" dxfId="151" priority="145">
      <formula>AND(OR($BM15&gt;0,$BN15&gt;0),$BF15&gt;0)</formula>
    </cfRule>
    <cfRule type="expression" dxfId="150" priority="155">
      <formula>AND(OR($BC15&gt;0,$BD15&gt;0),$BF15&gt;0)</formula>
    </cfRule>
  </conditionalFormatting>
  <conditionalFormatting sqref="BH15">
    <cfRule type="expression" dxfId="149" priority="143">
      <formula>AND(OR($BM15&gt;0,$BN15&gt;0),$BH15&gt;0)</formula>
    </cfRule>
    <cfRule type="expression" dxfId="148" priority="154">
      <formula>AND(OR($BC15&gt;0,$BD15&gt;0),$BH15&gt;0)</formula>
    </cfRule>
  </conditionalFormatting>
  <conditionalFormatting sqref="BI15">
    <cfRule type="expression" dxfId="147" priority="142">
      <formula>AND(OR($BM15&gt;0,$BN15&gt;0),$BI15&gt;0)</formula>
    </cfRule>
    <cfRule type="expression" dxfId="146" priority="153">
      <formula>AND(OR($BC15&gt;0,$BD15&gt;0),$BI15&gt;0)</formula>
    </cfRule>
  </conditionalFormatting>
  <conditionalFormatting sqref="BJ15">
    <cfRule type="expression" dxfId="145" priority="141">
      <formula>AND(OR($BM15&gt;0,$BN15&gt;0),$BJ15&gt;0)</formula>
    </cfRule>
    <cfRule type="expression" dxfId="144" priority="152">
      <formula>AND(OR($BC15&gt;0,$BD15&gt;0),$BJ15&gt;0)</formula>
    </cfRule>
  </conditionalFormatting>
  <conditionalFormatting sqref="BK15">
    <cfRule type="expression" dxfId="143" priority="140">
      <formula>AND(OR($BM15&gt;0,$BN15&gt;0),$BK15&gt;0)</formula>
    </cfRule>
    <cfRule type="expression" dxfId="142" priority="151">
      <formula>AND(OR($BC15&gt;0,$BD15&gt;0),$BK15&gt;0)</formula>
    </cfRule>
  </conditionalFormatting>
  <conditionalFormatting sqref="BL15">
    <cfRule type="expression" dxfId="141" priority="139">
      <formula>AND(OR($BM15&gt;0,$BN15&gt;0),$BL15&gt;0)</formula>
    </cfRule>
    <cfRule type="expression" dxfId="140" priority="150">
      <formula>AND(OR($BC15&gt;0,$BD15&gt;0),$BL15&gt;0)</formula>
    </cfRule>
  </conditionalFormatting>
  <conditionalFormatting sqref="BM15">
    <cfRule type="expression" dxfId="139" priority="135">
      <formula>AND(NOT(OR($AV15=72,$AV15=73,$AV15=74,$AV15=75,$AV15=751)),$BM15&gt;0)</formula>
    </cfRule>
    <cfRule type="expression" dxfId="138" priority="147">
      <formula>AND($BM15&gt;0,OR($BE15&gt;0,$BF15&gt;0,$BG15&gt;0,$BH15&gt;0,$BI15&gt;0,$BJ15&gt;0,$BK15&gt;0,$BL15&gt;0))</formula>
    </cfRule>
    <cfRule type="expression" dxfId="137" priority="149">
      <formula>AND(OR($AZ15&gt;0,$BA15&gt;0,$BB15&gt;0),$BM15&gt;0)</formula>
    </cfRule>
  </conditionalFormatting>
  <conditionalFormatting sqref="BN15">
    <cfRule type="expression" dxfId="136" priority="134">
      <formula>AND(NOT(OR($AV15=76,$AV15=77)),$BN15&gt;0)</formula>
    </cfRule>
    <cfRule type="expression" dxfId="135" priority="136">
      <formula>AND($BN25&gt;0,OR($BE25&gt;0,$BF25&gt;0,$BG25&gt;0,$BH25&gt;0,$BI25&gt;0,$BJ25&gt;0,$BK25&gt;0,$BL25&gt;0))</formula>
    </cfRule>
    <cfRule type="expression" dxfId="134" priority="148">
      <formula>AND(OR($AZ15&gt;0,$BA15&gt;0,$BB15&gt;0),$BN15&gt;0)</formula>
    </cfRule>
  </conditionalFormatting>
  <conditionalFormatting sqref="BA15">
    <cfRule type="expression" dxfId="133" priority="138">
      <formula>AND($BA15&gt;0,OR($BC15&gt;0,$BD15&gt;0,$BM15&gt;0,$BN15&gt;0))</formula>
    </cfRule>
  </conditionalFormatting>
  <conditionalFormatting sqref="BB15">
    <cfRule type="expression" dxfId="132" priority="137">
      <formula>AND($BB15&gt;0,OR($BC15&gt;0,$BD15&gt;0,$BM15&gt;0,$BN15&gt;0))</formula>
    </cfRule>
  </conditionalFormatting>
  <conditionalFormatting sqref="BC16">
    <cfRule type="expression" dxfId="131" priority="129">
      <formula>AND($BC16&gt;0,OR($BE16&gt;0,$BF16&gt;0,$BG16&gt;0,$BH16&gt;0,$BI16&gt;0,$BI16&gt;0,$BJ16&gt;0,$BK16&gt;0,$BL16&gt;0))</formula>
    </cfRule>
    <cfRule type="expression" dxfId="130" priority="131">
      <formula>AND(OR($AZ16&gt;0,$BA16&gt;0,$BB16&gt;0),$BC16&gt;0)</formula>
    </cfRule>
    <cfRule type="cellIs" dxfId="129" priority="132" operator="lessThan">
      <formula>0</formula>
    </cfRule>
    <cfRule type="expression" dxfId="128" priority="133">
      <formula>AND(NOT(OR($AV16=72,$AV16=73,$AV16=74,$AV16=75,$AV16=751)),$BC16&gt;0)</formula>
    </cfRule>
  </conditionalFormatting>
  <conditionalFormatting sqref="AZ16">
    <cfRule type="expression" dxfId="127" priority="130">
      <formula>AND($AZ16&gt;0,OR($BC16&gt;0,$BD16&gt;0,$BM16&gt;0,$BN16&gt;0))</formula>
    </cfRule>
  </conditionalFormatting>
  <conditionalFormatting sqref="BD16">
    <cfRule type="expression" dxfId="126" priority="125">
      <formula>AND($BD16&gt;0,OR($BE16&gt;0,$BF16&gt;0,$BG16&gt;0,$BH16&gt;0,$BI16&gt;0,$BJ16&gt;0,$BK16&gt;0,$BL16&gt;0))</formula>
    </cfRule>
    <cfRule type="expression" dxfId="125" priority="126">
      <formula>AND(OR($AZ16&gt;0,$BA16&gt;0,$BB16&gt;0),$BD16&gt;0)</formula>
    </cfRule>
    <cfRule type="cellIs" dxfId="124" priority="127" operator="lessThan">
      <formula>0</formula>
    </cfRule>
    <cfRule type="expression" dxfId="123" priority="128">
      <formula>AND(NOT(OR($AV16=76,$AV16=77)),$BD16&gt;0)</formula>
    </cfRule>
  </conditionalFormatting>
  <conditionalFormatting sqref="BE16">
    <cfRule type="expression" dxfId="122" priority="113">
      <formula>AND(OR($BM16&gt;0,$BN16&gt;0),$BE16&gt;0)</formula>
    </cfRule>
    <cfRule type="expression" dxfId="121" priority="124">
      <formula>AND(OR($BC16&gt;0,$BD16&gt;0),$BE16&gt;0)</formula>
    </cfRule>
  </conditionalFormatting>
  <conditionalFormatting sqref="BG16">
    <cfRule type="expression" dxfId="120" priority="111">
      <formula>AND(OR($BM16&gt;0,$BN16&gt;0),$BG16&gt;0)</formula>
    </cfRule>
    <cfRule type="expression" dxfId="119" priority="123">
      <formula>AND(OR($BC16&gt;0,$BD16&gt;0),$BG16&gt;0)</formula>
    </cfRule>
  </conditionalFormatting>
  <conditionalFormatting sqref="BF16">
    <cfRule type="expression" dxfId="118" priority="112">
      <formula>AND(OR($BM16&gt;0,$BN16&gt;0),$BF16&gt;0)</formula>
    </cfRule>
    <cfRule type="expression" dxfId="117" priority="122">
      <formula>AND(OR($BC16&gt;0,$BD16&gt;0),$BF16&gt;0)</formula>
    </cfRule>
  </conditionalFormatting>
  <conditionalFormatting sqref="BH16">
    <cfRule type="expression" dxfId="116" priority="110">
      <formula>AND(OR($BM16&gt;0,$BN16&gt;0),$BH16&gt;0)</formula>
    </cfRule>
    <cfRule type="expression" dxfId="115" priority="121">
      <formula>AND(OR($BC16&gt;0,$BD16&gt;0),$BH16&gt;0)</formula>
    </cfRule>
  </conditionalFormatting>
  <conditionalFormatting sqref="BI16">
    <cfRule type="expression" dxfId="114" priority="109">
      <formula>AND(OR($BM16&gt;0,$BN16&gt;0),$BI16&gt;0)</formula>
    </cfRule>
    <cfRule type="expression" dxfId="113" priority="120">
      <formula>AND(OR($BC16&gt;0,$BD16&gt;0),$BI16&gt;0)</formula>
    </cfRule>
  </conditionalFormatting>
  <conditionalFormatting sqref="BJ16">
    <cfRule type="expression" dxfId="112" priority="108">
      <formula>AND(OR($BM16&gt;0,$BN16&gt;0),$BJ16&gt;0)</formula>
    </cfRule>
    <cfRule type="expression" dxfId="111" priority="119">
      <formula>AND(OR($BC16&gt;0,$BD16&gt;0),$BJ16&gt;0)</formula>
    </cfRule>
  </conditionalFormatting>
  <conditionalFormatting sqref="BK16">
    <cfRule type="expression" dxfId="110" priority="107">
      <formula>AND(OR($BM16&gt;0,$BN16&gt;0),$BK16&gt;0)</formula>
    </cfRule>
    <cfRule type="expression" dxfId="109" priority="118">
      <formula>AND(OR($BC16&gt;0,$BD16&gt;0),$BK16&gt;0)</formula>
    </cfRule>
  </conditionalFormatting>
  <conditionalFormatting sqref="BL16">
    <cfRule type="expression" dxfId="108" priority="106">
      <formula>AND(OR($BM16&gt;0,$BN16&gt;0),$BL16&gt;0)</formula>
    </cfRule>
    <cfRule type="expression" dxfId="107" priority="117">
      <formula>AND(OR($BC16&gt;0,$BD16&gt;0),$BL16&gt;0)</formula>
    </cfRule>
  </conditionalFormatting>
  <conditionalFormatting sqref="BM16">
    <cfRule type="expression" dxfId="106" priority="102">
      <formula>AND(NOT(OR($AV16=72,$AV16=73,$AV16=74,$AV16=75,$AV16=751)),$BM16&gt;0)</formula>
    </cfRule>
    <cfRule type="expression" dxfId="105" priority="114">
      <formula>AND($BM16&gt;0,OR($BE16&gt;0,$BF16&gt;0,$BG16&gt;0,$BH16&gt;0,$BI16&gt;0,$BJ16&gt;0,$BK16&gt;0,$BL16&gt;0))</formula>
    </cfRule>
    <cfRule type="expression" dxfId="104" priority="116">
      <formula>AND(OR($AZ16&gt;0,$BA16&gt;0,$BB16&gt;0),$BM16&gt;0)</formula>
    </cfRule>
  </conditionalFormatting>
  <conditionalFormatting sqref="BN16">
    <cfRule type="expression" dxfId="103" priority="101">
      <formula>AND(NOT(OR($AV16=76,$AV16=77)),$BN16&gt;0)</formula>
    </cfRule>
    <cfRule type="expression" dxfId="102" priority="103">
      <formula>AND($BN26&gt;0,OR($BE26&gt;0,$BF26&gt;0,$BG26&gt;0,$BH26&gt;0,$BI26&gt;0,$BJ26&gt;0,$BK26&gt;0,$BL26&gt;0))</formula>
    </cfRule>
    <cfRule type="expression" dxfId="101" priority="115">
      <formula>AND(OR($AZ16&gt;0,$BA16&gt;0,$BB16&gt;0),$BN16&gt;0)</formula>
    </cfRule>
  </conditionalFormatting>
  <conditionalFormatting sqref="BA16">
    <cfRule type="expression" dxfId="100" priority="105">
      <formula>AND($BA16&gt;0,OR($BC16&gt;0,$BD16&gt;0,$BM16&gt;0,$BN16&gt;0))</formula>
    </cfRule>
  </conditionalFormatting>
  <conditionalFormatting sqref="BB16">
    <cfRule type="expression" dxfId="99" priority="104">
      <formula>AND($BB16&gt;0,OR($BC16&gt;0,$BD16&gt;0,$BM16&gt;0,$BN16&gt;0))</formula>
    </cfRule>
  </conditionalFormatting>
  <conditionalFormatting sqref="BC17">
    <cfRule type="expression" dxfId="98" priority="96">
      <formula>AND($BC17&gt;0,OR($BE17&gt;0,$BF17&gt;0,$BG17&gt;0,$BH17&gt;0,$BI17&gt;0,$BI17&gt;0,$BJ17&gt;0,$BK17&gt;0,$BL17&gt;0))</formula>
    </cfRule>
    <cfRule type="expression" dxfId="97" priority="98">
      <formula>AND(OR($AZ17&gt;0,$BA17&gt;0,$BB17&gt;0),$BC17&gt;0)</formula>
    </cfRule>
    <cfRule type="cellIs" dxfId="96" priority="99" operator="lessThan">
      <formula>0</formula>
    </cfRule>
    <cfRule type="expression" dxfId="95" priority="100">
      <formula>AND(NOT(OR($AV17=72,$AV17=73,$AV17=74,$AV17=75,$AV17=751)),$BC17&gt;0)</formula>
    </cfRule>
  </conditionalFormatting>
  <conditionalFormatting sqref="AZ17">
    <cfRule type="expression" dxfId="94" priority="97">
      <formula>AND($AZ17&gt;0,OR($BC17&gt;0,$BD17&gt;0,$BM17&gt;0,$BN17&gt;0))</formula>
    </cfRule>
  </conditionalFormatting>
  <conditionalFormatting sqref="BD17">
    <cfRule type="expression" dxfId="93" priority="92">
      <formula>AND($BD17&gt;0,OR($BE17&gt;0,$BF17&gt;0,$BG17&gt;0,$BH17&gt;0,$BI17&gt;0,$BJ17&gt;0,$BK17&gt;0,$BL17&gt;0))</formula>
    </cfRule>
    <cfRule type="expression" dxfId="92" priority="93">
      <formula>AND(OR($AZ17&gt;0,$BA17&gt;0,$BB17&gt;0),$BD17&gt;0)</formula>
    </cfRule>
    <cfRule type="cellIs" dxfId="91" priority="94" operator="lessThan">
      <formula>0</formula>
    </cfRule>
    <cfRule type="expression" dxfId="90" priority="95">
      <formula>AND(NOT(OR($AV17=76,$AV17=77)),$BD17&gt;0)</formula>
    </cfRule>
  </conditionalFormatting>
  <conditionalFormatting sqref="BE17">
    <cfRule type="expression" dxfId="89" priority="80">
      <formula>AND(OR($BM17&gt;0,$BN17&gt;0),$BE17&gt;0)</formula>
    </cfRule>
    <cfRule type="expression" dxfId="88" priority="91">
      <formula>AND(OR($BC17&gt;0,$BD17&gt;0),$BE17&gt;0)</formula>
    </cfRule>
  </conditionalFormatting>
  <conditionalFormatting sqref="BG17">
    <cfRule type="expression" dxfId="87" priority="78">
      <formula>AND(OR($BM17&gt;0,$BN17&gt;0),$BG17&gt;0)</formula>
    </cfRule>
    <cfRule type="expression" dxfId="86" priority="90">
      <formula>AND(OR($BC17&gt;0,$BD17&gt;0),$BG17&gt;0)</formula>
    </cfRule>
  </conditionalFormatting>
  <conditionalFormatting sqref="BF17">
    <cfRule type="expression" dxfId="85" priority="79">
      <formula>AND(OR($BM17&gt;0,$BN17&gt;0),$BF17&gt;0)</formula>
    </cfRule>
    <cfRule type="expression" dxfId="84" priority="89">
      <formula>AND(OR($BC17&gt;0,$BD17&gt;0),$BF17&gt;0)</formula>
    </cfRule>
  </conditionalFormatting>
  <conditionalFormatting sqref="BH17">
    <cfRule type="expression" dxfId="83" priority="77">
      <formula>AND(OR($BM17&gt;0,$BN17&gt;0),$BH17&gt;0)</formula>
    </cfRule>
    <cfRule type="expression" dxfId="82" priority="88">
      <formula>AND(OR($BC17&gt;0,$BD17&gt;0),$BH17&gt;0)</formula>
    </cfRule>
  </conditionalFormatting>
  <conditionalFormatting sqref="BI17">
    <cfRule type="expression" dxfId="81" priority="76">
      <formula>AND(OR($BM17&gt;0,$BN17&gt;0),$BI17&gt;0)</formula>
    </cfRule>
    <cfRule type="expression" dxfId="80" priority="87">
      <formula>AND(OR($BC17&gt;0,$BD17&gt;0),$BI17&gt;0)</formula>
    </cfRule>
  </conditionalFormatting>
  <conditionalFormatting sqref="BJ17">
    <cfRule type="expression" dxfId="79" priority="75">
      <formula>AND(OR($BM17&gt;0,$BN17&gt;0),$BJ17&gt;0)</formula>
    </cfRule>
    <cfRule type="expression" dxfId="78" priority="86">
      <formula>AND(OR($BC17&gt;0,$BD17&gt;0),$BJ17&gt;0)</formula>
    </cfRule>
  </conditionalFormatting>
  <conditionalFormatting sqref="BK17">
    <cfRule type="expression" dxfId="77" priority="74">
      <formula>AND(OR($BM17&gt;0,$BN17&gt;0),$BK17&gt;0)</formula>
    </cfRule>
    <cfRule type="expression" dxfId="76" priority="85">
      <formula>AND(OR($BC17&gt;0,$BD17&gt;0),$BK17&gt;0)</formula>
    </cfRule>
  </conditionalFormatting>
  <conditionalFormatting sqref="BL17">
    <cfRule type="expression" dxfId="75" priority="73">
      <formula>AND(OR($BM17&gt;0,$BN17&gt;0),$BL17&gt;0)</formula>
    </cfRule>
    <cfRule type="expression" dxfId="74" priority="84">
      <formula>AND(OR($BC17&gt;0,$BD17&gt;0),$BL17&gt;0)</formula>
    </cfRule>
  </conditionalFormatting>
  <conditionalFormatting sqref="BM17">
    <cfRule type="expression" dxfId="73" priority="69">
      <formula>AND(NOT(OR($AV17=72,$AV17=73,$AV17=74,$AV17=75,$AV17=751)),$BM17&gt;0)</formula>
    </cfRule>
    <cfRule type="expression" dxfId="72" priority="81">
      <formula>AND($BM17&gt;0,OR($BE17&gt;0,$BF17&gt;0,$BG17&gt;0,$BH17&gt;0,$BI17&gt;0,$BJ17&gt;0,$BK17&gt;0,$BL17&gt;0))</formula>
    </cfRule>
    <cfRule type="expression" dxfId="71" priority="83">
      <formula>AND(OR($AZ17&gt;0,$BA17&gt;0,$BB17&gt;0),$BM17&gt;0)</formula>
    </cfRule>
  </conditionalFormatting>
  <conditionalFormatting sqref="BN17">
    <cfRule type="expression" dxfId="70" priority="68">
      <formula>AND(NOT(OR($AV17=76,$AV17=77)),$BN17&gt;0)</formula>
    </cfRule>
    <cfRule type="expression" dxfId="69" priority="70">
      <formula>AND($BN27&gt;0,OR($BE27&gt;0,$BF27&gt;0,$BG27&gt;0,$BH27&gt;0,$BI27&gt;0,$BJ27&gt;0,$BK27&gt;0,$BL27&gt;0))</formula>
    </cfRule>
    <cfRule type="expression" dxfId="68" priority="82">
      <formula>AND(OR($AZ17&gt;0,$BA17&gt;0,$BB17&gt;0),$BN17&gt;0)</formula>
    </cfRule>
  </conditionalFormatting>
  <conditionalFormatting sqref="BA17">
    <cfRule type="expression" dxfId="67" priority="72">
      <formula>AND($BA17&gt;0,OR($BC17&gt;0,$BD17&gt;0,$BM17&gt;0,$BN17&gt;0))</formula>
    </cfRule>
  </conditionalFormatting>
  <conditionalFormatting sqref="BB17">
    <cfRule type="expression" dxfId="66" priority="71">
      <formula>AND($BB17&gt;0,OR($BC17&gt;0,$BD17&gt;0,$BM17&gt;0,$BN17&gt;0))</formula>
    </cfRule>
  </conditionalFormatting>
  <conditionalFormatting sqref="BC18">
    <cfRule type="expression" dxfId="65" priority="63">
      <formula>AND($BC18&gt;0,OR($BE18&gt;0,$BF18&gt;0,$BG18&gt;0,$BH18&gt;0,$BI18&gt;0,$BI18&gt;0,$BJ18&gt;0,$BK18&gt;0,$BL18&gt;0))</formula>
    </cfRule>
    <cfRule type="expression" dxfId="64" priority="65">
      <formula>AND(OR($AZ18&gt;0,$BA18&gt;0,$BB18&gt;0),$BC18&gt;0)</formula>
    </cfRule>
    <cfRule type="cellIs" dxfId="63" priority="66" operator="lessThan">
      <formula>0</formula>
    </cfRule>
    <cfRule type="expression" dxfId="62" priority="67">
      <formula>AND(NOT(OR($AV18=72,$AV18=73,$AV18=74,$AV18=75,$AV18=751)),$BC18&gt;0)</formula>
    </cfRule>
  </conditionalFormatting>
  <conditionalFormatting sqref="AZ18">
    <cfRule type="expression" dxfId="61" priority="64">
      <formula>AND($AZ18&gt;0,OR($BC18&gt;0,$BD18&gt;0,$BM18&gt;0,$BN18&gt;0))</formula>
    </cfRule>
  </conditionalFormatting>
  <conditionalFormatting sqref="BD18">
    <cfRule type="expression" dxfId="60" priority="59">
      <formula>AND($BD18&gt;0,OR($BE18&gt;0,$BF18&gt;0,$BG18&gt;0,$BH18&gt;0,$BI18&gt;0,$BJ18&gt;0,$BK18&gt;0,$BL18&gt;0))</formula>
    </cfRule>
    <cfRule type="expression" dxfId="59" priority="60">
      <formula>AND(OR($AZ18&gt;0,$BA18&gt;0,$BB18&gt;0),$BD18&gt;0)</formula>
    </cfRule>
    <cfRule type="cellIs" dxfId="58" priority="61" operator="lessThan">
      <formula>0</formula>
    </cfRule>
    <cfRule type="expression" dxfId="57" priority="62">
      <formula>AND(NOT(OR($AV18=76,$AV18=77)),$BD18&gt;0)</formula>
    </cfRule>
  </conditionalFormatting>
  <conditionalFormatting sqref="BE18">
    <cfRule type="expression" dxfId="56" priority="47">
      <formula>AND(OR($BM18&gt;0,$BN18&gt;0),$BE18&gt;0)</formula>
    </cfRule>
    <cfRule type="expression" dxfId="55" priority="58">
      <formula>AND(OR($BC18&gt;0,$BD18&gt;0),$BE18&gt;0)</formula>
    </cfRule>
  </conditionalFormatting>
  <conditionalFormatting sqref="BG18">
    <cfRule type="expression" dxfId="54" priority="45">
      <formula>AND(OR($BM18&gt;0,$BN18&gt;0),$BG18&gt;0)</formula>
    </cfRule>
    <cfRule type="expression" dxfId="53" priority="57">
      <formula>AND(OR($BC18&gt;0,$BD18&gt;0),$BG18&gt;0)</formula>
    </cfRule>
  </conditionalFormatting>
  <conditionalFormatting sqref="BF18">
    <cfRule type="expression" dxfId="52" priority="46">
      <formula>AND(OR($BM18&gt;0,$BN18&gt;0),$BF18&gt;0)</formula>
    </cfRule>
    <cfRule type="expression" dxfId="51" priority="56">
      <formula>AND(OR($BC18&gt;0,$BD18&gt;0),$BF18&gt;0)</formula>
    </cfRule>
  </conditionalFormatting>
  <conditionalFormatting sqref="BH18">
    <cfRule type="expression" dxfId="50" priority="44">
      <formula>AND(OR($BM18&gt;0,$BN18&gt;0),$BH18&gt;0)</formula>
    </cfRule>
    <cfRule type="expression" dxfId="49" priority="55">
      <formula>AND(OR($BC18&gt;0,$BD18&gt;0),$BH18&gt;0)</formula>
    </cfRule>
  </conditionalFormatting>
  <conditionalFormatting sqref="BI18">
    <cfRule type="expression" dxfId="48" priority="43">
      <formula>AND(OR($BM18&gt;0,$BN18&gt;0),$BI18&gt;0)</formula>
    </cfRule>
    <cfRule type="expression" dxfId="47" priority="54">
      <formula>AND(OR($BC18&gt;0,$BD18&gt;0),$BI18&gt;0)</formula>
    </cfRule>
  </conditionalFormatting>
  <conditionalFormatting sqref="BJ18">
    <cfRule type="expression" dxfId="46" priority="42">
      <formula>AND(OR($BM18&gt;0,$BN18&gt;0),$BJ18&gt;0)</formula>
    </cfRule>
    <cfRule type="expression" dxfId="45" priority="53">
      <formula>AND(OR($BC18&gt;0,$BD18&gt;0),$BJ18&gt;0)</formula>
    </cfRule>
  </conditionalFormatting>
  <conditionalFormatting sqref="BK18">
    <cfRule type="expression" dxfId="44" priority="41">
      <formula>AND(OR($BM18&gt;0,$BN18&gt;0),$BK18&gt;0)</formula>
    </cfRule>
    <cfRule type="expression" dxfId="43" priority="52">
      <formula>AND(OR($BC18&gt;0,$BD18&gt;0),$BK18&gt;0)</formula>
    </cfRule>
  </conditionalFormatting>
  <conditionalFormatting sqref="BL18">
    <cfRule type="expression" dxfId="42" priority="40">
      <formula>AND(OR($BM18&gt;0,$BN18&gt;0),$BL18&gt;0)</formula>
    </cfRule>
    <cfRule type="expression" dxfId="41" priority="51">
      <formula>AND(OR($BC18&gt;0,$BD18&gt;0),$BL18&gt;0)</formula>
    </cfRule>
  </conditionalFormatting>
  <conditionalFormatting sqref="BM18">
    <cfRule type="expression" dxfId="40" priority="36">
      <formula>AND(NOT(OR($AV18=72,$AV18=73,$AV18=74,$AV18=75,$AV18=751)),$BM18&gt;0)</formula>
    </cfRule>
    <cfRule type="expression" dxfId="39" priority="48">
      <formula>AND($BM18&gt;0,OR($BE18&gt;0,$BF18&gt;0,$BG18&gt;0,$BH18&gt;0,$BI18&gt;0,$BJ18&gt;0,$BK18&gt;0,$BL18&gt;0))</formula>
    </cfRule>
    <cfRule type="expression" dxfId="38" priority="50">
      <formula>AND(OR($AZ18&gt;0,$BA18&gt;0,$BB18&gt;0),$BM18&gt;0)</formula>
    </cfRule>
  </conditionalFormatting>
  <conditionalFormatting sqref="BN18">
    <cfRule type="expression" dxfId="37" priority="35">
      <formula>AND(NOT(OR($AV18=76,$AV18=77)),$BN18&gt;0)</formula>
    </cfRule>
    <cfRule type="expression" dxfId="36" priority="37">
      <formula>AND($BN28&gt;0,OR($BE28&gt;0,$BF28&gt;0,$BG28&gt;0,$BH28&gt;0,$BI28&gt;0,$BJ28&gt;0,$BK28&gt;0,$BL28&gt;0))</formula>
    </cfRule>
    <cfRule type="expression" dxfId="35" priority="49">
      <formula>AND(OR($AZ18&gt;0,$BA18&gt;0,$BB18&gt;0),$BN18&gt;0)</formula>
    </cfRule>
  </conditionalFormatting>
  <conditionalFormatting sqref="BA18">
    <cfRule type="expression" dxfId="34" priority="39">
      <formula>AND($BA18&gt;0,OR($BC18&gt;0,$BD18&gt;0,$BM18&gt;0,$BN18&gt;0))</formula>
    </cfRule>
  </conditionalFormatting>
  <conditionalFormatting sqref="BB18">
    <cfRule type="expression" dxfId="33" priority="38">
      <formula>AND($BB18&gt;0,OR($BC18&gt;0,$BD18&gt;0,$BM18&gt;0,$BN18&gt;0))</formula>
    </cfRule>
  </conditionalFormatting>
  <conditionalFormatting sqref="BC19">
    <cfRule type="expression" dxfId="32" priority="30">
      <formula>AND($BC19&gt;0,OR($BE19&gt;0,$BF19&gt;0,$BG19&gt;0,$BH19&gt;0,$BI19&gt;0,$BI19&gt;0,$BJ19&gt;0,$BK19&gt;0,$BL19&gt;0))</formula>
    </cfRule>
    <cfRule type="expression" dxfId="31" priority="32">
      <formula>AND(OR($AZ19&gt;0,$BA19&gt;0,$BB19&gt;0),$BC19&gt;0)</formula>
    </cfRule>
    <cfRule type="cellIs" dxfId="30" priority="33" operator="lessThan">
      <formula>0</formula>
    </cfRule>
    <cfRule type="expression" dxfId="29" priority="34">
      <formula>AND(NOT(OR($AV19=72,$AV19=73,$AV19=74,$AV19=75,$AV19=751)),$BC19&gt;0)</formula>
    </cfRule>
  </conditionalFormatting>
  <conditionalFormatting sqref="AZ19">
    <cfRule type="expression" dxfId="28" priority="31">
      <formula>AND($AZ19&gt;0,OR($BC19&gt;0,$BD19&gt;0,$BM19&gt;0,$BN19&gt;0))</formula>
    </cfRule>
  </conditionalFormatting>
  <conditionalFormatting sqref="BD19">
    <cfRule type="expression" dxfId="27" priority="26">
      <formula>AND($BD19&gt;0,OR($BE19&gt;0,$BF19&gt;0,$BG19&gt;0,$BH19&gt;0,$BI19&gt;0,$BJ19&gt;0,$BK19&gt;0,$BL19&gt;0))</formula>
    </cfRule>
    <cfRule type="expression" dxfId="26" priority="27">
      <formula>AND(OR($AZ19&gt;0,$BA19&gt;0,$BB19&gt;0),$BD19&gt;0)</formula>
    </cfRule>
    <cfRule type="cellIs" dxfId="25" priority="28" operator="lessThan">
      <formula>0</formula>
    </cfRule>
    <cfRule type="expression" dxfId="24" priority="29">
      <formula>AND(NOT(OR($AV19=76,$AV19=77)),$BD19&gt;0)</formula>
    </cfRule>
  </conditionalFormatting>
  <conditionalFormatting sqref="BE19">
    <cfRule type="expression" dxfId="23" priority="14">
      <formula>AND(OR($BM19&gt;0,$BN19&gt;0),$BE19&gt;0)</formula>
    </cfRule>
    <cfRule type="expression" dxfId="22" priority="25">
      <formula>AND(OR($BC19&gt;0,$BD19&gt;0),$BE19&gt;0)</formula>
    </cfRule>
  </conditionalFormatting>
  <conditionalFormatting sqref="BG19">
    <cfRule type="expression" dxfId="21" priority="12">
      <formula>AND(OR($BM19&gt;0,$BN19&gt;0),$BG19&gt;0)</formula>
    </cfRule>
    <cfRule type="expression" dxfId="20" priority="24">
      <formula>AND(OR($BC19&gt;0,$BD19&gt;0),$BG19&gt;0)</formula>
    </cfRule>
  </conditionalFormatting>
  <conditionalFormatting sqref="BF19">
    <cfRule type="expression" dxfId="19" priority="13">
      <formula>AND(OR($BM19&gt;0,$BN19&gt;0),$BF19&gt;0)</formula>
    </cfRule>
    <cfRule type="expression" dxfId="18" priority="23">
      <formula>AND(OR($BC19&gt;0,$BD19&gt;0),$BF19&gt;0)</formula>
    </cfRule>
  </conditionalFormatting>
  <conditionalFormatting sqref="BH19">
    <cfRule type="expression" dxfId="17" priority="11">
      <formula>AND(OR($BM19&gt;0,$BN19&gt;0),$BH19&gt;0)</formula>
    </cfRule>
    <cfRule type="expression" dxfId="16" priority="22">
      <formula>AND(OR($BC19&gt;0,$BD19&gt;0),$BH19&gt;0)</formula>
    </cfRule>
  </conditionalFormatting>
  <conditionalFormatting sqref="BI19">
    <cfRule type="expression" dxfId="15" priority="10">
      <formula>AND(OR($BM19&gt;0,$BN19&gt;0),$BI19&gt;0)</formula>
    </cfRule>
    <cfRule type="expression" dxfId="14" priority="21">
      <formula>AND(OR($BC19&gt;0,$BD19&gt;0),$BI19&gt;0)</formula>
    </cfRule>
  </conditionalFormatting>
  <conditionalFormatting sqref="BJ19">
    <cfRule type="expression" dxfId="13" priority="9">
      <formula>AND(OR($BM19&gt;0,$BN19&gt;0),$BJ19&gt;0)</formula>
    </cfRule>
    <cfRule type="expression" dxfId="12" priority="20">
      <formula>AND(OR($BC19&gt;0,$BD19&gt;0),$BJ19&gt;0)</formula>
    </cfRule>
  </conditionalFormatting>
  <conditionalFormatting sqref="BK19">
    <cfRule type="expression" dxfId="11" priority="8">
      <formula>AND(OR($BM19&gt;0,$BN19&gt;0),$BK19&gt;0)</formula>
    </cfRule>
    <cfRule type="expression" dxfId="10" priority="19">
      <formula>AND(OR($BC19&gt;0,$BD19&gt;0),$BK19&gt;0)</formula>
    </cfRule>
  </conditionalFormatting>
  <conditionalFormatting sqref="BL19">
    <cfRule type="expression" dxfId="9" priority="7">
      <formula>AND(OR($BM19&gt;0,$BN19&gt;0),$BL19&gt;0)</formula>
    </cfRule>
    <cfRule type="expression" dxfId="8" priority="18">
      <formula>AND(OR($BC19&gt;0,$BD19&gt;0),$BL19&gt;0)</formula>
    </cfRule>
  </conditionalFormatting>
  <conditionalFormatting sqref="BM19">
    <cfRule type="expression" dxfId="7" priority="3">
      <formula>AND(NOT(OR($AV19=72,$AV19=73,$AV19=74,$AV19=75,$AV19=751)),$BM19&gt;0)</formula>
    </cfRule>
    <cfRule type="expression" dxfId="6" priority="15">
      <formula>AND($BM19&gt;0,OR($BE19&gt;0,$BF19&gt;0,$BG19&gt;0,$BH19&gt;0,$BI19&gt;0,$BJ19&gt;0,$BK19&gt;0,$BL19&gt;0))</formula>
    </cfRule>
    <cfRule type="expression" dxfId="5" priority="17">
      <formula>AND(OR($AZ19&gt;0,$BA19&gt;0,$BB19&gt;0),$BM19&gt;0)</formula>
    </cfRule>
  </conditionalFormatting>
  <conditionalFormatting sqref="BN19">
    <cfRule type="expression" dxfId="4" priority="2">
      <formula>AND(NOT(OR($AV19=76,$AV19=77)),$BN19&gt;0)</formula>
    </cfRule>
    <cfRule type="expression" dxfId="3" priority="4">
      <formula>AND($BN29&gt;0,OR($BE29&gt;0,$BF29&gt;0,$BG29&gt;0,$BH29&gt;0,$BI29&gt;0,$BJ29&gt;0,$BK29&gt;0,$BL29&gt;0))</formula>
    </cfRule>
    <cfRule type="expression" dxfId="2" priority="16">
      <formula>AND(OR($AZ19&gt;0,$BA19&gt;0,$BB19&gt;0),$BN19&gt;0)</formula>
    </cfRule>
  </conditionalFormatting>
  <conditionalFormatting sqref="BA19">
    <cfRule type="expression" dxfId="1" priority="6">
      <formula>AND($BA19&gt;0,OR($BC19&gt;0,$BD19&gt;0,$BM19&gt;0,$BN19&gt;0))</formula>
    </cfRule>
  </conditionalFormatting>
  <conditionalFormatting sqref="BB19">
    <cfRule type="expression" dxfId="0" priority="5">
      <formula>AND($BB19&gt;0,OR($BC19&gt;0,$BD19&gt;0,$BM19&gt;0,$BN19&gt;0))</formula>
    </cfRule>
  </conditionalFormatting>
  <dataValidations count="10">
    <dataValidation operator="greaterThanOrEqual" allowBlank="1" showInputMessage="1" showErrorMessage="1" sqref="AW9:AW19 AY9:BN19"/>
    <dataValidation type="decimal" allowBlank="1" showInputMessage="1" showErrorMessage="1" errorTitle="Eroare de completare:" error="Se introduc doar valori pozitive, valori cel mult egale cu 1 (cu maximum doua zecimale)." sqref="H9:AT19">
      <formula1>0</formula1>
      <formula2>1</formula2>
    </dataValidation>
    <dataValidation allowBlank="1" showInputMessage="1" showErrorMessage="1" promptTitle="titlu" prompt="1-titular&#10;2-titular2&#10;3-norma" sqref="BD27"/>
    <dataValidation type="whole" showInputMessage="1" showErrorMessage="1" errorTitle="Eroare de completare" error="Se introduc doar valori intre 1 si 3, in functie de nr.corespunzator formei de angajare." promptTitle="Forme de angajare" prompt="1 - titular cu funcţia de bază&#10;2 - titular fără funcţia de bază&#10;3 - angajat cu normă întreagă, pe perioada determinată" sqref="F9:F19">
      <formula1>1</formula1>
      <formula2>3</formula2>
    </dataValidation>
    <dataValidation type="whole" allowBlank="1" showInputMessage="1" showErrorMessage="1" errorTitle="Eroare de completare:" error="Se introduc doar valorile 1 sau 0." promptTitle="Calitate conducator doctorat" prompt="1 - DA&#10;0 - NU" sqref="G9:G19">
      <formula1>0</formula1>
      <formula2>1</formula2>
    </dataValidation>
    <dataValidation type="textLength" operator="equal" allowBlank="1" showInputMessage="1" showErrorMessage="1" errorTitle="Eroare de completare:" sqref="D10:D19">
      <formula1>13</formula1>
    </dataValidation>
    <dataValidation type="textLength" operator="equal" allowBlank="1" showInputMessage="1" showErrorMessage="1" errorTitle="Eroare de completare:" error="CNP gresit introdus, vă rugăm verificaţi!" sqref="D9">
      <formula1>13</formula1>
    </dataValidation>
    <dataValidation type="list" allowBlank="1" showInputMessage="1" showErrorMessage="1" sqref="E9:E19">
      <formula1>$BP$23:$BP$32</formula1>
    </dataValidation>
    <dataValidation allowBlank="1" showInputMessage="1" showErrorMessage="1" errorTitle="Eroare de completare" error="Se introduc doar numere intre 1 si 77 cu zecimale" sqref="AV10:AV19"/>
    <dataValidation allowBlank="1" showInputMessage="1" showErrorMessage="1" errorTitle="Eroare de completare" error="Se introduc doar numere intre 1 si 77 (inclusiv cele cu zecimale), din col. A, din sheet-ul &quot;Domenii-CNATDCU&quot;" sqref="AV9"/>
  </dataValidations>
  <pageMargins left="0.19685039370078741" right="0.15748031496062992" top="0.55118110236220474" bottom="0.36" header="0.19685039370078741" footer="0.2"/>
  <pageSetup paperSize="9" scale="95" orientation="landscape" r:id="rId1"/>
  <headerFooter>
    <oddHeader>&amp;LAnexa 1. Tabel instituţional privind normarea şi activitatea de cercetare a cadrelor didactice şi de cercetare din universitate (raportare IC2015)&amp;R&amp;9Consiliul Naţional pentru Finanţarea Învăţământului Superior</oddHeader>
    <oddFooter>&amp;R&amp;8&amp;P/&amp;N</oddFooter>
  </headerFooter>
  <colBreaks count="2" manualBreakCount="2">
    <brk id="24" max="1048575" man="1"/>
    <brk id="47" max="1048575" man="1"/>
  </colBreaks>
  <legacyDrawing r:id="rId2"/>
  <extLst xmlns:x14="http://schemas.microsoft.com/office/spreadsheetml/2009/9/main">
    <ext uri="{78C0D931-6437-407d-A8EE-F0AAD7539E65}">
      <x14:conditionalFormattings>
        <x14:conditionalFormatting xmlns:xm="http://schemas.microsoft.com/office/excel/2006/main">
          <x14:cfRule type="expression" priority="1" stopIfTrue="1" id="{14C6A3DD-1D6D-428A-9C99-302F33D28D18}">
            <xm:f>VLOOKUP(H$8,'Ramuri-Stiinta'!$A$2:$C$40,3)=1</xm:f>
            <x14:dxf>
              <fill>
                <patternFill>
                  <bgColor theme="9" tint="0.59996337778862885"/>
                </patternFill>
              </fill>
            </x14:dxf>
          </x14:cfRule>
          <xm:sqref>H9:AT19</xm:sqref>
        </x14:conditionalFormatting>
      </x14:conditionalFormattings>
    </ext>
  </extLst>
</worksheet>
</file>

<file path=xl/worksheets/sheet2.xml><?xml version="1.0" encoding="utf-8"?>
<worksheet xmlns="http://schemas.openxmlformats.org/spreadsheetml/2006/main" xmlns:r="http://schemas.openxmlformats.org/officeDocument/2006/relationships">
  <sheetPr>
    <tabColor rgb="FF00B050"/>
  </sheetPr>
  <dimension ref="A1:D40"/>
  <sheetViews>
    <sheetView workbookViewId="0">
      <selection activeCell="C8" sqref="C8:C15"/>
    </sheetView>
  </sheetViews>
  <sheetFormatPr defaultRowHeight="15"/>
  <cols>
    <col min="1" max="1" width="5.7109375" style="10" customWidth="1"/>
    <col min="2" max="2" width="31.85546875" style="11" customWidth="1"/>
    <col min="3" max="3" width="9.7109375" style="12" customWidth="1"/>
    <col min="4" max="4" width="31.85546875" style="11" customWidth="1"/>
    <col min="5" max="16384" width="9.140625" style="3"/>
  </cols>
  <sheetData>
    <row r="1" spans="1:4" ht="21" customHeight="1">
      <c r="A1" s="14" t="s">
        <v>84</v>
      </c>
      <c r="B1" s="33" t="s">
        <v>78</v>
      </c>
      <c r="C1" s="33" t="s">
        <v>93</v>
      </c>
      <c r="D1" s="33" t="s">
        <v>111</v>
      </c>
    </row>
    <row r="2" spans="1:4">
      <c r="A2" s="35">
        <v>1</v>
      </c>
      <c r="B2" s="34" t="s">
        <v>18</v>
      </c>
      <c r="C2" s="36"/>
      <c r="D2" s="127" t="s">
        <v>49</v>
      </c>
    </row>
    <row r="3" spans="1:4">
      <c r="A3" s="35">
        <v>2</v>
      </c>
      <c r="B3" s="34" t="s">
        <v>19</v>
      </c>
      <c r="C3" s="36"/>
      <c r="D3" s="128"/>
    </row>
    <row r="4" spans="1:4">
      <c r="A4" s="35">
        <v>3</v>
      </c>
      <c r="B4" s="34" t="s">
        <v>20</v>
      </c>
      <c r="C4" s="36"/>
      <c r="D4" s="128"/>
    </row>
    <row r="5" spans="1:4">
      <c r="A5" s="35">
        <v>4</v>
      </c>
      <c r="B5" s="34" t="s">
        <v>21</v>
      </c>
      <c r="C5" s="36"/>
      <c r="D5" s="128"/>
    </row>
    <row r="6" spans="1:4">
      <c r="A6" s="35">
        <v>5</v>
      </c>
      <c r="B6" s="34" t="s">
        <v>22</v>
      </c>
      <c r="C6" s="36"/>
      <c r="D6" s="128" t="s">
        <v>50</v>
      </c>
    </row>
    <row r="7" spans="1:4">
      <c r="A7" s="35">
        <v>6</v>
      </c>
      <c r="B7" s="34" t="s">
        <v>23</v>
      </c>
      <c r="C7" s="36"/>
      <c r="D7" s="128"/>
    </row>
    <row r="8" spans="1:4">
      <c r="A8" s="35">
        <v>7</v>
      </c>
      <c r="B8" s="34" t="s">
        <v>24</v>
      </c>
      <c r="C8" s="36"/>
      <c r="D8" s="128"/>
    </row>
    <row r="9" spans="1:4">
      <c r="A9" s="35">
        <v>8</v>
      </c>
      <c r="B9" s="34" t="s">
        <v>25</v>
      </c>
      <c r="C9" s="36"/>
      <c r="D9" s="128"/>
    </row>
    <row r="10" spans="1:4">
      <c r="A10" s="35">
        <v>9</v>
      </c>
      <c r="B10" s="34" t="s">
        <v>26</v>
      </c>
      <c r="C10" s="36"/>
      <c r="D10" s="128"/>
    </row>
    <row r="11" spans="1:4" ht="27">
      <c r="A11" s="35">
        <v>10</v>
      </c>
      <c r="B11" s="34" t="s">
        <v>27</v>
      </c>
      <c r="C11" s="36"/>
      <c r="D11" s="128"/>
    </row>
    <row r="12" spans="1:4" ht="27">
      <c r="A12" s="35">
        <v>11</v>
      </c>
      <c r="B12" s="34" t="s">
        <v>28</v>
      </c>
      <c r="C12" s="36"/>
      <c r="D12" s="128"/>
    </row>
    <row r="13" spans="1:4">
      <c r="A13" s="35">
        <v>12</v>
      </c>
      <c r="B13" s="34" t="s">
        <v>29</v>
      </c>
      <c r="C13" s="36"/>
      <c r="D13" s="128" t="s">
        <v>51</v>
      </c>
    </row>
    <row r="14" spans="1:4">
      <c r="A14" s="35">
        <v>13</v>
      </c>
      <c r="B14" s="34" t="s">
        <v>30</v>
      </c>
      <c r="C14" s="36"/>
      <c r="D14" s="128"/>
    </row>
    <row r="15" spans="1:4">
      <c r="A15" s="35">
        <v>14</v>
      </c>
      <c r="B15" s="34" t="s">
        <v>31</v>
      </c>
      <c r="C15" s="36"/>
      <c r="D15" s="128"/>
    </row>
    <row r="16" spans="1:4">
      <c r="A16" s="35">
        <v>15</v>
      </c>
      <c r="B16" s="34" t="s">
        <v>32</v>
      </c>
      <c r="C16" s="36"/>
      <c r="D16" s="128"/>
    </row>
    <row r="17" spans="1:4">
      <c r="A17" s="35">
        <v>16</v>
      </c>
      <c r="B17" s="34" t="s">
        <v>33</v>
      </c>
      <c r="C17" s="36"/>
      <c r="D17" s="128"/>
    </row>
    <row r="18" spans="1:4">
      <c r="A18" s="35">
        <v>17</v>
      </c>
      <c r="B18" s="34" t="s">
        <v>34</v>
      </c>
      <c r="C18" s="36"/>
      <c r="D18" s="128"/>
    </row>
    <row r="19" spans="1:4">
      <c r="A19" s="35">
        <v>18</v>
      </c>
      <c r="B19" s="34" t="s">
        <v>35</v>
      </c>
      <c r="C19" s="36"/>
      <c r="D19" s="128" t="s">
        <v>52</v>
      </c>
    </row>
    <row r="20" spans="1:4">
      <c r="A20" s="35">
        <v>19</v>
      </c>
      <c r="B20" s="34" t="s">
        <v>36</v>
      </c>
      <c r="C20" s="36"/>
      <c r="D20" s="128"/>
    </row>
    <row r="21" spans="1:4">
      <c r="A21" s="35">
        <v>20</v>
      </c>
      <c r="B21" s="34" t="s">
        <v>37</v>
      </c>
      <c r="C21" s="36"/>
      <c r="D21" s="128"/>
    </row>
    <row r="22" spans="1:4">
      <c r="A22" s="35">
        <v>21</v>
      </c>
      <c r="B22" s="34" t="s">
        <v>38</v>
      </c>
      <c r="C22" s="36"/>
      <c r="D22" s="128"/>
    </row>
    <row r="23" spans="1:4">
      <c r="A23" s="35">
        <v>22</v>
      </c>
      <c r="B23" s="34" t="s">
        <v>39</v>
      </c>
      <c r="C23" s="36"/>
      <c r="D23" s="128"/>
    </row>
    <row r="24" spans="1:4">
      <c r="A24" s="35">
        <v>23</v>
      </c>
      <c r="B24" s="34" t="s">
        <v>40</v>
      </c>
      <c r="C24" s="36"/>
      <c r="D24" s="128"/>
    </row>
    <row r="25" spans="1:4" ht="27">
      <c r="A25" s="35">
        <v>24</v>
      </c>
      <c r="B25" s="34" t="s">
        <v>53</v>
      </c>
      <c r="C25" s="36"/>
      <c r="D25" s="128"/>
    </row>
    <row r="26" spans="1:4" ht="27">
      <c r="A26" s="35">
        <v>25</v>
      </c>
      <c r="B26" s="34" t="s">
        <v>54</v>
      </c>
      <c r="C26" s="36"/>
      <c r="D26" s="128"/>
    </row>
    <row r="27" spans="1:4">
      <c r="A27" s="35">
        <v>26</v>
      </c>
      <c r="B27" s="34" t="s">
        <v>41</v>
      </c>
      <c r="C27" s="36"/>
      <c r="D27" s="128"/>
    </row>
    <row r="28" spans="1:4">
      <c r="A28" s="35">
        <v>27</v>
      </c>
      <c r="B28" s="34" t="s">
        <v>42</v>
      </c>
      <c r="C28" s="36"/>
      <c r="D28" s="128" t="s">
        <v>55</v>
      </c>
    </row>
    <row r="29" spans="1:4">
      <c r="A29" s="35">
        <v>28</v>
      </c>
      <c r="B29" s="34" t="s">
        <v>43</v>
      </c>
      <c r="C29" s="36"/>
      <c r="D29" s="128"/>
    </row>
    <row r="30" spans="1:4">
      <c r="A30" s="35">
        <v>29</v>
      </c>
      <c r="B30" s="34" t="s">
        <v>44</v>
      </c>
      <c r="C30" s="36"/>
      <c r="D30" s="128"/>
    </row>
    <row r="31" spans="1:4">
      <c r="A31" s="35">
        <v>30</v>
      </c>
      <c r="B31" s="34" t="s">
        <v>45</v>
      </c>
      <c r="C31" s="36"/>
      <c r="D31" s="128"/>
    </row>
    <row r="32" spans="1:4">
      <c r="A32" s="35">
        <v>31</v>
      </c>
      <c r="B32" s="34" t="s">
        <v>46</v>
      </c>
      <c r="C32" s="36"/>
      <c r="D32" s="128"/>
    </row>
    <row r="33" spans="1:4">
      <c r="A33" s="35">
        <v>32</v>
      </c>
      <c r="B33" s="34" t="s">
        <v>47</v>
      </c>
      <c r="C33" s="36"/>
      <c r="D33" s="128"/>
    </row>
    <row r="34" spans="1:4">
      <c r="A34" s="35">
        <v>33</v>
      </c>
      <c r="B34" s="34" t="s">
        <v>56</v>
      </c>
      <c r="C34" s="36"/>
      <c r="D34" s="128"/>
    </row>
    <row r="35" spans="1:4">
      <c r="A35" s="35">
        <v>34</v>
      </c>
      <c r="B35" s="34" t="s">
        <v>57</v>
      </c>
      <c r="C35" s="36"/>
      <c r="D35" s="128"/>
    </row>
    <row r="36" spans="1:4">
      <c r="A36" s="35">
        <v>35</v>
      </c>
      <c r="B36" s="34" t="s">
        <v>58</v>
      </c>
      <c r="C36" s="36"/>
      <c r="D36" s="128"/>
    </row>
    <row r="37" spans="1:4">
      <c r="A37" s="35">
        <v>36</v>
      </c>
      <c r="B37" s="34" t="s">
        <v>59</v>
      </c>
      <c r="C37" s="36"/>
      <c r="D37" s="128"/>
    </row>
    <row r="38" spans="1:4">
      <c r="A38" s="35">
        <v>37</v>
      </c>
      <c r="B38" s="34" t="s">
        <v>61</v>
      </c>
      <c r="C38" s="36"/>
      <c r="D38" s="128"/>
    </row>
    <row r="39" spans="1:4">
      <c r="A39" s="35">
        <v>38</v>
      </c>
      <c r="B39" s="34" t="s">
        <v>60</v>
      </c>
      <c r="C39" s="36"/>
      <c r="D39" s="128"/>
    </row>
    <row r="40" spans="1:4">
      <c r="A40" s="35">
        <v>39</v>
      </c>
      <c r="B40" s="34" t="s">
        <v>113</v>
      </c>
      <c r="C40" s="36"/>
      <c r="D40" s="51" t="s">
        <v>112</v>
      </c>
    </row>
  </sheetData>
  <sheetProtection password="A99E" sheet="1"/>
  <mergeCells count="5">
    <mergeCell ref="D2:D5"/>
    <mergeCell ref="D6:D12"/>
    <mergeCell ref="D13:D18"/>
    <mergeCell ref="D19:D27"/>
    <mergeCell ref="D28:D39"/>
  </mergeCells>
  <dataValidations count="1">
    <dataValidation type="whole" operator="equal" allowBlank="1" showInputMessage="1" showErrorMessage="1" errorTitle="Eroare de completare:" error="Se introduce doar valoarea &quot;1&quot;, pentru ramurile de ştiinţă  în care există programe de studii la nivel de universitate. " sqref="C2:C40">
      <formula1>1</formula1>
    </dataValidation>
  </dataValidation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dimension ref="A1:H87"/>
  <sheetViews>
    <sheetView workbookViewId="0"/>
  </sheetViews>
  <sheetFormatPr defaultRowHeight="15"/>
  <cols>
    <col min="1" max="1" width="9.42578125" style="10" customWidth="1"/>
    <col min="2" max="2" width="6.7109375" style="67" hidden="1" customWidth="1"/>
    <col min="3" max="3" width="31.85546875" style="11" customWidth="1"/>
    <col min="4" max="4" width="46" style="11" customWidth="1"/>
    <col min="5" max="5" width="31.85546875" style="52" customWidth="1"/>
    <col min="6" max="16384" width="9.140625" style="3"/>
  </cols>
  <sheetData>
    <row r="1" spans="1:5" ht="26.25" thickBot="1">
      <c r="A1" s="59" t="s">
        <v>191</v>
      </c>
      <c r="B1" s="68" t="s">
        <v>187</v>
      </c>
      <c r="C1" s="60" t="s">
        <v>188</v>
      </c>
      <c r="D1" s="60" t="s">
        <v>62</v>
      </c>
      <c r="E1" s="60" t="s">
        <v>186</v>
      </c>
    </row>
    <row r="2" spans="1:5">
      <c r="A2" s="61">
        <v>1</v>
      </c>
      <c r="B2" s="69">
        <v>1</v>
      </c>
      <c r="C2" s="62" t="s">
        <v>18</v>
      </c>
      <c r="D2" s="62" t="s">
        <v>18</v>
      </c>
      <c r="E2" s="129" t="s">
        <v>49</v>
      </c>
    </row>
    <row r="3" spans="1:5">
      <c r="A3" s="63">
        <v>2</v>
      </c>
      <c r="B3" s="70">
        <v>2</v>
      </c>
      <c r="C3" s="34" t="s">
        <v>118</v>
      </c>
      <c r="D3" s="34" t="s">
        <v>18</v>
      </c>
      <c r="E3" s="130"/>
    </row>
    <row r="4" spans="1:5">
      <c r="A4" s="63">
        <v>3</v>
      </c>
      <c r="B4" s="70">
        <v>3</v>
      </c>
      <c r="C4" s="34" t="s">
        <v>19</v>
      </c>
      <c r="D4" s="34" t="s">
        <v>19</v>
      </c>
      <c r="E4" s="130"/>
    </row>
    <row r="5" spans="1:5">
      <c r="A5" s="63">
        <v>4</v>
      </c>
      <c r="B5" s="70">
        <v>4</v>
      </c>
      <c r="C5" s="34" t="s">
        <v>119</v>
      </c>
      <c r="D5" s="34" t="s">
        <v>20</v>
      </c>
      <c r="E5" s="130"/>
    </row>
    <row r="6" spans="1:5">
      <c r="A6" s="63">
        <v>5</v>
      </c>
      <c r="B6" s="70">
        <v>5</v>
      </c>
      <c r="C6" s="34" t="s">
        <v>120</v>
      </c>
      <c r="D6" s="34" t="s">
        <v>20</v>
      </c>
      <c r="E6" s="130"/>
    </row>
    <row r="7" spans="1:5">
      <c r="A7" s="63">
        <v>6</v>
      </c>
      <c r="B7" s="70">
        <v>6</v>
      </c>
      <c r="C7" s="34" t="s">
        <v>121</v>
      </c>
      <c r="D7" s="34" t="s">
        <v>21</v>
      </c>
      <c r="E7" s="130"/>
    </row>
    <row r="8" spans="1:5">
      <c r="A8" s="63">
        <v>7</v>
      </c>
      <c r="B8" s="70">
        <v>7</v>
      </c>
      <c r="C8" s="34" t="s">
        <v>122</v>
      </c>
      <c r="D8" s="34" t="s">
        <v>21</v>
      </c>
      <c r="E8" s="130"/>
    </row>
    <row r="9" spans="1:5">
      <c r="A9" s="63">
        <v>8</v>
      </c>
      <c r="B9" s="70">
        <v>8</v>
      </c>
      <c r="C9" s="34" t="s">
        <v>189</v>
      </c>
      <c r="D9" s="34" t="s">
        <v>21</v>
      </c>
      <c r="E9" s="130"/>
    </row>
    <row r="10" spans="1:5" ht="15.75" thickBot="1">
      <c r="A10" s="63">
        <v>801</v>
      </c>
      <c r="B10" s="70">
        <v>801</v>
      </c>
      <c r="C10" s="64" t="s">
        <v>190</v>
      </c>
      <c r="D10" s="64" t="s">
        <v>21</v>
      </c>
      <c r="E10" s="131"/>
    </row>
    <row r="11" spans="1:5">
      <c r="A11" s="61">
        <v>9</v>
      </c>
      <c r="B11" s="69">
        <v>9</v>
      </c>
      <c r="C11" s="62" t="s">
        <v>22</v>
      </c>
      <c r="D11" s="62" t="s">
        <v>22</v>
      </c>
      <c r="E11" s="129" t="s">
        <v>50</v>
      </c>
    </row>
    <row r="12" spans="1:5">
      <c r="A12" s="63">
        <v>10</v>
      </c>
      <c r="B12" s="70">
        <v>10</v>
      </c>
      <c r="C12" s="34" t="s">
        <v>123</v>
      </c>
      <c r="D12" s="34" t="s">
        <v>22</v>
      </c>
      <c r="E12" s="130"/>
    </row>
    <row r="13" spans="1:5">
      <c r="A13" s="63">
        <v>11</v>
      </c>
      <c r="B13" s="70">
        <v>11</v>
      </c>
      <c r="C13" s="34" t="s">
        <v>124</v>
      </c>
      <c r="D13" s="34" t="s">
        <v>23</v>
      </c>
      <c r="E13" s="130"/>
    </row>
    <row r="14" spans="1:5">
      <c r="A14" s="63">
        <v>12</v>
      </c>
      <c r="B14" s="70">
        <v>12</v>
      </c>
      <c r="C14" s="34" t="s">
        <v>125</v>
      </c>
      <c r="D14" s="34" t="s">
        <v>23</v>
      </c>
      <c r="E14" s="130"/>
    </row>
    <row r="15" spans="1:5">
      <c r="A15" s="63">
        <v>13</v>
      </c>
      <c r="B15" s="70">
        <v>13</v>
      </c>
      <c r="C15" s="34" t="s">
        <v>126</v>
      </c>
      <c r="D15" s="34" t="s">
        <v>23</v>
      </c>
      <c r="E15" s="130"/>
    </row>
    <row r="16" spans="1:5">
      <c r="A16" s="63">
        <v>14</v>
      </c>
      <c r="B16" s="70">
        <v>14</v>
      </c>
      <c r="C16" s="34" t="s">
        <v>127</v>
      </c>
      <c r="D16" s="34" t="s">
        <v>24</v>
      </c>
      <c r="E16" s="130"/>
    </row>
    <row r="17" spans="1:5">
      <c r="A17" s="63">
        <v>15</v>
      </c>
      <c r="B17" s="70">
        <v>15</v>
      </c>
      <c r="C17" s="34" t="s">
        <v>128</v>
      </c>
      <c r="D17" s="34" t="s">
        <v>24</v>
      </c>
      <c r="E17" s="130"/>
    </row>
    <row r="18" spans="1:5">
      <c r="A18" s="63">
        <v>16</v>
      </c>
      <c r="B18" s="70">
        <v>16</v>
      </c>
      <c r="C18" s="34" t="s">
        <v>129</v>
      </c>
      <c r="D18" s="34" t="s">
        <v>24</v>
      </c>
      <c r="E18" s="130"/>
    </row>
    <row r="19" spans="1:5">
      <c r="A19" s="63">
        <v>17</v>
      </c>
      <c r="B19" s="70">
        <v>17</v>
      </c>
      <c r="C19" s="34" t="s">
        <v>130</v>
      </c>
      <c r="D19" s="34" t="s">
        <v>25</v>
      </c>
      <c r="E19" s="130"/>
    </row>
    <row r="20" spans="1:5">
      <c r="A20" s="63">
        <v>18</v>
      </c>
      <c r="B20" s="70">
        <v>18</v>
      </c>
      <c r="C20" s="34" t="s">
        <v>131</v>
      </c>
      <c r="D20" s="34" t="s">
        <v>25</v>
      </c>
      <c r="E20" s="130"/>
    </row>
    <row r="21" spans="1:5">
      <c r="A21" s="63">
        <v>19</v>
      </c>
      <c r="B21" s="70">
        <v>19</v>
      </c>
      <c r="C21" s="34" t="s">
        <v>25</v>
      </c>
      <c r="D21" s="34" t="s">
        <v>25</v>
      </c>
      <c r="E21" s="130"/>
    </row>
    <row r="22" spans="1:5">
      <c r="A22" s="63">
        <v>20</v>
      </c>
      <c r="B22" s="70">
        <v>20</v>
      </c>
      <c r="C22" s="34" t="s">
        <v>132</v>
      </c>
      <c r="D22" s="34" t="s">
        <v>26</v>
      </c>
      <c r="E22" s="130"/>
    </row>
    <row r="23" spans="1:5">
      <c r="A23" s="63">
        <v>21</v>
      </c>
      <c r="B23" s="70">
        <v>21</v>
      </c>
      <c r="C23" s="34" t="s">
        <v>133</v>
      </c>
      <c r="D23" s="34" t="s">
        <v>26</v>
      </c>
      <c r="E23" s="130"/>
    </row>
    <row r="24" spans="1:5">
      <c r="A24" s="63">
        <v>22</v>
      </c>
      <c r="B24" s="70">
        <v>22</v>
      </c>
      <c r="C24" s="34" t="s">
        <v>134</v>
      </c>
      <c r="D24" s="34" t="s">
        <v>26</v>
      </c>
      <c r="E24" s="130"/>
    </row>
    <row r="25" spans="1:5">
      <c r="A25" s="63">
        <v>23</v>
      </c>
      <c r="B25" s="70">
        <v>23</v>
      </c>
      <c r="C25" s="34" t="s">
        <v>135</v>
      </c>
      <c r="D25" s="34" t="s">
        <v>26</v>
      </c>
      <c r="E25" s="130"/>
    </row>
    <row r="26" spans="1:5" ht="27">
      <c r="A26" s="63">
        <v>24</v>
      </c>
      <c r="B26" s="70">
        <v>24</v>
      </c>
      <c r="C26" s="34" t="s">
        <v>136</v>
      </c>
      <c r="D26" s="34" t="s">
        <v>26</v>
      </c>
      <c r="E26" s="130"/>
    </row>
    <row r="27" spans="1:5">
      <c r="A27" s="63">
        <v>25</v>
      </c>
      <c r="B27" s="70">
        <v>25</v>
      </c>
      <c r="C27" s="34" t="s">
        <v>137</v>
      </c>
      <c r="D27" s="34" t="s">
        <v>26</v>
      </c>
      <c r="E27" s="130"/>
    </row>
    <row r="28" spans="1:5">
      <c r="A28" s="63">
        <v>26</v>
      </c>
      <c r="B28" s="70">
        <v>26</v>
      </c>
      <c r="C28" s="34" t="s">
        <v>138</v>
      </c>
      <c r="D28" s="34" t="s">
        <v>26</v>
      </c>
      <c r="E28" s="130"/>
    </row>
    <row r="29" spans="1:5">
      <c r="A29" s="63">
        <v>27</v>
      </c>
      <c r="B29" s="70">
        <v>27</v>
      </c>
      <c r="C29" s="34" t="s">
        <v>139</v>
      </c>
      <c r="D29" s="34" t="s">
        <v>26</v>
      </c>
      <c r="E29" s="130"/>
    </row>
    <row r="30" spans="1:5">
      <c r="A30" s="63">
        <v>28</v>
      </c>
      <c r="B30" s="70">
        <v>28</v>
      </c>
      <c r="C30" s="34" t="s">
        <v>140</v>
      </c>
      <c r="D30" s="34" t="s">
        <v>27</v>
      </c>
      <c r="E30" s="130"/>
    </row>
    <row r="31" spans="1:5">
      <c r="A31" s="63">
        <v>29</v>
      </c>
      <c r="B31" s="70">
        <v>29</v>
      </c>
      <c r="C31" s="34" t="s">
        <v>141</v>
      </c>
      <c r="D31" s="34" t="s">
        <v>27</v>
      </c>
      <c r="E31" s="130"/>
    </row>
    <row r="32" spans="1:5">
      <c r="A32" s="63">
        <v>30</v>
      </c>
      <c r="B32" s="70">
        <v>30</v>
      </c>
      <c r="C32" s="34" t="s">
        <v>142</v>
      </c>
      <c r="D32" s="34" t="s">
        <v>28</v>
      </c>
      <c r="E32" s="130"/>
    </row>
    <row r="33" spans="1:5">
      <c r="A33" s="63">
        <v>31</v>
      </c>
      <c r="B33" s="70">
        <v>31</v>
      </c>
      <c r="C33" s="34" t="s">
        <v>143</v>
      </c>
      <c r="D33" s="34" t="s">
        <v>28</v>
      </c>
      <c r="E33" s="130"/>
    </row>
    <row r="34" spans="1:5">
      <c r="A34" s="63">
        <v>32</v>
      </c>
      <c r="B34" s="70">
        <v>34</v>
      </c>
      <c r="C34" s="34" t="s">
        <v>146</v>
      </c>
      <c r="D34" s="34" t="s">
        <v>28</v>
      </c>
      <c r="E34" s="130"/>
    </row>
    <row r="35" spans="1:5">
      <c r="A35" s="63">
        <v>33</v>
      </c>
      <c r="B35" s="70">
        <v>32</v>
      </c>
      <c r="C35" s="34" t="s">
        <v>144</v>
      </c>
      <c r="D35" s="34" t="s">
        <v>28</v>
      </c>
      <c r="E35" s="130"/>
    </row>
    <row r="36" spans="1:5">
      <c r="A36" s="63">
        <v>34</v>
      </c>
      <c r="B36" s="70">
        <v>33</v>
      </c>
      <c r="C36" s="34" t="s">
        <v>145</v>
      </c>
      <c r="D36" s="34" t="s">
        <v>28</v>
      </c>
      <c r="E36" s="130"/>
    </row>
    <row r="37" spans="1:5">
      <c r="A37" s="63">
        <v>35</v>
      </c>
      <c r="B37" s="70">
        <v>35</v>
      </c>
      <c r="C37" s="34" t="s">
        <v>147</v>
      </c>
      <c r="D37" s="34" t="s">
        <v>28</v>
      </c>
      <c r="E37" s="130"/>
    </row>
    <row r="38" spans="1:5">
      <c r="A38" s="63">
        <v>36</v>
      </c>
      <c r="B38" s="70">
        <v>36</v>
      </c>
      <c r="C38" s="34" t="s">
        <v>148</v>
      </c>
      <c r="D38" s="34" t="s">
        <v>28</v>
      </c>
      <c r="E38" s="130"/>
    </row>
    <row r="39" spans="1:5">
      <c r="A39" s="63">
        <v>37</v>
      </c>
      <c r="B39" s="70">
        <v>37</v>
      </c>
      <c r="C39" s="34" t="s">
        <v>149</v>
      </c>
      <c r="D39" s="34" t="s">
        <v>28</v>
      </c>
      <c r="E39" s="130"/>
    </row>
    <row r="40" spans="1:5">
      <c r="A40" s="63">
        <v>38</v>
      </c>
      <c r="B40" s="70">
        <v>38</v>
      </c>
      <c r="C40" s="34" t="s">
        <v>150</v>
      </c>
      <c r="D40" s="34" t="s">
        <v>28</v>
      </c>
      <c r="E40" s="130"/>
    </row>
    <row r="41" spans="1:5">
      <c r="A41" s="63"/>
      <c r="B41" s="70">
        <v>39</v>
      </c>
      <c r="C41" s="34" t="s">
        <v>151</v>
      </c>
      <c r="D41" s="34" t="s">
        <v>28</v>
      </c>
      <c r="E41" s="130"/>
    </row>
    <row r="42" spans="1:5" ht="15.75" thickBot="1">
      <c r="A42" s="65"/>
      <c r="B42" s="71">
        <v>40</v>
      </c>
      <c r="C42" s="34" t="s">
        <v>152</v>
      </c>
      <c r="D42" s="64" t="s">
        <v>28</v>
      </c>
      <c r="E42" s="131"/>
    </row>
    <row r="43" spans="1:5">
      <c r="A43" s="61">
        <v>39</v>
      </c>
      <c r="B43" s="69">
        <v>41</v>
      </c>
      <c r="C43" s="62" t="s">
        <v>29</v>
      </c>
      <c r="D43" s="62" t="s">
        <v>29</v>
      </c>
      <c r="E43" s="129" t="s">
        <v>51</v>
      </c>
    </row>
    <row r="44" spans="1:5">
      <c r="A44" s="63">
        <v>40</v>
      </c>
      <c r="B44" s="70">
        <v>42</v>
      </c>
      <c r="C44" s="34" t="s">
        <v>30</v>
      </c>
      <c r="D44" s="34" t="s">
        <v>30</v>
      </c>
      <c r="E44" s="130"/>
    </row>
    <row r="45" spans="1:5">
      <c r="A45" s="66">
        <v>41</v>
      </c>
      <c r="B45" s="72">
        <v>43</v>
      </c>
      <c r="C45" s="34" t="s">
        <v>153</v>
      </c>
      <c r="D45" s="34" t="s">
        <v>31</v>
      </c>
      <c r="E45" s="130"/>
    </row>
    <row r="46" spans="1:5">
      <c r="A46" s="63"/>
      <c r="B46" s="70">
        <v>44</v>
      </c>
      <c r="C46" s="34" t="s">
        <v>154</v>
      </c>
      <c r="D46" s="34" t="s">
        <v>31</v>
      </c>
      <c r="E46" s="130"/>
    </row>
    <row r="47" spans="1:5">
      <c r="A47" s="66"/>
      <c r="B47" s="72">
        <v>45</v>
      </c>
      <c r="C47" s="34" t="s">
        <v>155</v>
      </c>
      <c r="D47" s="34" t="s">
        <v>31</v>
      </c>
      <c r="E47" s="130"/>
    </row>
    <row r="48" spans="1:5">
      <c r="A48" s="63">
        <v>42</v>
      </c>
      <c r="B48" s="70">
        <v>46</v>
      </c>
      <c r="C48" s="34" t="s">
        <v>32</v>
      </c>
      <c r="D48" s="34" t="s">
        <v>32</v>
      </c>
      <c r="E48" s="130"/>
    </row>
    <row r="49" spans="1:5">
      <c r="A49" s="66">
        <v>43</v>
      </c>
      <c r="B49" s="72">
        <v>47</v>
      </c>
      <c r="C49" s="34" t="s">
        <v>156</v>
      </c>
      <c r="D49" s="34" t="s">
        <v>33</v>
      </c>
      <c r="E49" s="130"/>
    </row>
    <row r="50" spans="1:5">
      <c r="A50" s="63"/>
      <c r="B50" s="70">
        <v>48</v>
      </c>
      <c r="C50" s="34" t="s">
        <v>157</v>
      </c>
      <c r="D50" s="34" t="s">
        <v>33</v>
      </c>
      <c r="E50" s="130"/>
    </row>
    <row r="51" spans="1:5">
      <c r="A51" s="66">
        <v>44</v>
      </c>
      <c r="B51" s="72">
        <v>49</v>
      </c>
      <c r="C51" s="34" t="s">
        <v>158</v>
      </c>
      <c r="D51" s="34" t="s">
        <v>34</v>
      </c>
      <c r="E51" s="130"/>
    </row>
    <row r="52" spans="1:5" ht="15.75" thickBot="1">
      <c r="A52" s="63"/>
      <c r="B52" s="70">
        <v>50</v>
      </c>
      <c r="C52" s="64" t="s">
        <v>159</v>
      </c>
      <c r="D52" s="64" t="s">
        <v>34</v>
      </c>
      <c r="E52" s="131"/>
    </row>
    <row r="53" spans="1:5">
      <c r="A53" s="61">
        <v>45</v>
      </c>
      <c r="B53" s="69">
        <v>51</v>
      </c>
      <c r="C53" s="62" t="s">
        <v>160</v>
      </c>
      <c r="D53" s="62" t="s">
        <v>35</v>
      </c>
      <c r="E53" s="129" t="s">
        <v>52</v>
      </c>
    </row>
    <row r="54" spans="1:5">
      <c r="A54" s="63">
        <v>46</v>
      </c>
      <c r="B54" s="70">
        <v>52</v>
      </c>
      <c r="C54" s="34" t="s">
        <v>36</v>
      </c>
      <c r="D54" s="34" t="s">
        <v>36</v>
      </c>
      <c r="E54" s="130"/>
    </row>
    <row r="55" spans="1:5">
      <c r="A55" s="63">
        <v>47</v>
      </c>
      <c r="B55" s="70">
        <v>53</v>
      </c>
      <c r="C55" s="34" t="s">
        <v>37</v>
      </c>
      <c r="D55" s="34" t="s">
        <v>37</v>
      </c>
      <c r="E55" s="130"/>
    </row>
    <row r="56" spans="1:5">
      <c r="A56" s="63">
        <v>48</v>
      </c>
      <c r="B56" s="70">
        <v>54</v>
      </c>
      <c r="C56" s="34" t="s">
        <v>161</v>
      </c>
      <c r="D56" s="34" t="s">
        <v>38</v>
      </c>
      <c r="E56" s="130"/>
    </row>
    <row r="57" spans="1:5">
      <c r="A57" s="63">
        <v>49</v>
      </c>
      <c r="B57" s="70">
        <v>55</v>
      </c>
      <c r="C57" s="34" t="s">
        <v>38</v>
      </c>
      <c r="D57" s="34" t="s">
        <v>38</v>
      </c>
      <c r="E57" s="130"/>
    </row>
    <row r="58" spans="1:5">
      <c r="A58" s="63">
        <v>50</v>
      </c>
      <c r="B58" s="70">
        <v>56</v>
      </c>
      <c r="C58" s="34" t="s">
        <v>162</v>
      </c>
      <c r="D58" s="34" t="s">
        <v>39</v>
      </c>
      <c r="E58" s="130"/>
    </row>
    <row r="59" spans="1:5">
      <c r="A59" s="63">
        <v>51</v>
      </c>
      <c r="B59" s="70">
        <v>57</v>
      </c>
      <c r="C59" s="34" t="s">
        <v>39</v>
      </c>
      <c r="D59" s="34" t="s">
        <v>39</v>
      </c>
      <c r="E59" s="130"/>
    </row>
    <row r="60" spans="1:5">
      <c r="A60" s="63">
        <v>52</v>
      </c>
      <c r="B60" s="70">
        <v>58</v>
      </c>
      <c r="C60" s="34" t="s">
        <v>40</v>
      </c>
      <c r="D60" s="34" t="s">
        <v>40</v>
      </c>
      <c r="E60" s="130"/>
    </row>
    <row r="61" spans="1:5">
      <c r="A61" s="63">
        <v>53</v>
      </c>
      <c r="B61" s="70">
        <v>59</v>
      </c>
      <c r="C61" s="34" t="s">
        <v>163</v>
      </c>
      <c r="D61" s="34" t="s">
        <v>184</v>
      </c>
      <c r="E61" s="130"/>
    </row>
    <row r="62" spans="1:5">
      <c r="A62" s="63">
        <v>54</v>
      </c>
      <c r="B62" s="70">
        <v>60</v>
      </c>
      <c r="C62" s="34" t="s">
        <v>164</v>
      </c>
      <c r="D62" s="34" t="s">
        <v>184</v>
      </c>
      <c r="E62" s="130"/>
    </row>
    <row r="63" spans="1:5">
      <c r="A63" s="63">
        <v>55</v>
      </c>
      <c r="B63" s="70">
        <v>61</v>
      </c>
      <c r="C63" s="34" t="s">
        <v>165</v>
      </c>
      <c r="D63" s="34" t="s">
        <v>184</v>
      </c>
      <c r="E63" s="130"/>
    </row>
    <row r="64" spans="1:5">
      <c r="A64" s="63">
        <v>56</v>
      </c>
      <c r="B64" s="70">
        <v>62</v>
      </c>
      <c r="C64" s="34" t="s">
        <v>166</v>
      </c>
      <c r="D64" s="34" t="s">
        <v>184</v>
      </c>
      <c r="E64" s="130"/>
    </row>
    <row r="65" spans="1:8">
      <c r="A65" s="63">
        <v>57</v>
      </c>
      <c r="B65" s="70">
        <v>63</v>
      </c>
      <c r="C65" s="34" t="s">
        <v>167</v>
      </c>
      <c r="D65" s="34" t="s">
        <v>184</v>
      </c>
      <c r="E65" s="130"/>
    </row>
    <row r="66" spans="1:8">
      <c r="A66" s="63">
        <v>58</v>
      </c>
      <c r="B66" s="70">
        <v>64</v>
      </c>
      <c r="C66" s="34" t="s">
        <v>168</v>
      </c>
      <c r="D66" s="34" t="s">
        <v>184</v>
      </c>
      <c r="E66" s="130"/>
    </row>
    <row r="67" spans="1:8">
      <c r="A67" s="63">
        <v>59</v>
      </c>
      <c r="B67" s="70">
        <v>65</v>
      </c>
      <c r="C67" s="34" t="s">
        <v>169</v>
      </c>
      <c r="D67" s="34" t="s">
        <v>184</v>
      </c>
      <c r="E67" s="130"/>
    </row>
    <row r="68" spans="1:8">
      <c r="A68" s="63">
        <v>60</v>
      </c>
      <c r="B68" s="70">
        <v>66</v>
      </c>
      <c r="C68" s="34" t="s">
        <v>170</v>
      </c>
      <c r="D68" s="34" t="s">
        <v>184</v>
      </c>
      <c r="E68" s="130"/>
    </row>
    <row r="69" spans="1:8">
      <c r="A69" s="63">
        <v>61</v>
      </c>
      <c r="B69" s="70">
        <v>67</v>
      </c>
      <c r="C69" s="34" t="s">
        <v>171</v>
      </c>
      <c r="D69" s="34" t="s">
        <v>41</v>
      </c>
      <c r="E69" s="130"/>
    </row>
    <row r="70" spans="1:8" ht="15.75" thickBot="1">
      <c r="A70" s="63">
        <v>62</v>
      </c>
      <c r="B70" s="70">
        <v>68</v>
      </c>
      <c r="C70" s="64" t="s">
        <v>172</v>
      </c>
      <c r="D70" s="64" t="s">
        <v>41</v>
      </c>
      <c r="E70" s="131"/>
    </row>
    <row r="71" spans="1:8">
      <c r="A71" s="61">
        <v>63</v>
      </c>
      <c r="B71" s="69">
        <v>69</v>
      </c>
      <c r="C71" s="62" t="s">
        <v>173</v>
      </c>
      <c r="D71" s="62" t="s">
        <v>42</v>
      </c>
      <c r="E71" s="129" t="s">
        <v>55</v>
      </c>
    </row>
    <row r="72" spans="1:8">
      <c r="A72" s="63">
        <v>64</v>
      </c>
      <c r="B72" s="70">
        <v>70</v>
      </c>
      <c r="C72" s="34" t="s">
        <v>174</v>
      </c>
      <c r="D72" s="34" t="s">
        <v>42</v>
      </c>
      <c r="E72" s="130"/>
    </row>
    <row r="73" spans="1:8">
      <c r="A73" s="63">
        <v>65</v>
      </c>
      <c r="B73" s="70">
        <v>71</v>
      </c>
      <c r="C73" s="34" t="s">
        <v>43</v>
      </c>
      <c r="D73" s="34" t="s">
        <v>43</v>
      </c>
      <c r="E73" s="130"/>
    </row>
    <row r="74" spans="1:8">
      <c r="A74" s="63">
        <v>66</v>
      </c>
      <c r="B74" s="70">
        <v>72</v>
      </c>
      <c r="C74" s="34" t="s">
        <v>44</v>
      </c>
      <c r="D74" s="34" t="s">
        <v>44</v>
      </c>
      <c r="E74" s="130"/>
    </row>
    <row r="75" spans="1:8">
      <c r="A75" s="63">
        <v>67</v>
      </c>
      <c r="B75" s="70">
        <v>73</v>
      </c>
      <c r="C75" s="34" t="s">
        <v>175</v>
      </c>
      <c r="D75" s="34" t="s">
        <v>44</v>
      </c>
      <c r="E75" s="130"/>
    </row>
    <row r="76" spans="1:8">
      <c r="A76" s="63">
        <v>68</v>
      </c>
      <c r="B76" s="70">
        <v>74</v>
      </c>
      <c r="C76" s="34" t="s">
        <v>45</v>
      </c>
      <c r="D76" s="34" t="s">
        <v>45</v>
      </c>
      <c r="E76" s="130"/>
    </row>
    <row r="77" spans="1:8">
      <c r="A77" s="63">
        <v>69</v>
      </c>
      <c r="B77" s="70">
        <v>75</v>
      </c>
      <c r="C77" s="34" t="s">
        <v>46</v>
      </c>
      <c r="D77" s="34" t="s">
        <v>46</v>
      </c>
      <c r="E77" s="130"/>
    </row>
    <row r="78" spans="1:8">
      <c r="A78" s="63">
        <v>70</v>
      </c>
      <c r="B78" s="70">
        <v>76</v>
      </c>
      <c r="C78" s="34" t="s">
        <v>176</v>
      </c>
      <c r="D78" s="34" t="s">
        <v>47</v>
      </c>
      <c r="E78" s="130"/>
    </row>
    <row r="79" spans="1:8">
      <c r="A79" s="63">
        <v>71</v>
      </c>
      <c r="B79" s="70">
        <v>77</v>
      </c>
      <c r="C79" s="34" t="s">
        <v>177</v>
      </c>
      <c r="D79" s="34" t="s">
        <v>47</v>
      </c>
      <c r="E79" s="130"/>
    </row>
    <row r="80" spans="1:8">
      <c r="A80" s="63">
        <v>72</v>
      </c>
      <c r="B80" s="70">
        <v>78</v>
      </c>
      <c r="C80" s="34" t="s">
        <v>178</v>
      </c>
      <c r="D80" s="34" t="s">
        <v>56</v>
      </c>
      <c r="E80" s="130"/>
      <c r="H80" s="58"/>
    </row>
    <row r="81" spans="1:5">
      <c r="A81" s="63">
        <v>721</v>
      </c>
      <c r="B81" s="70">
        <v>781</v>
      </c>
      <c r="C81" s="34" t="s">
        <v>179</v>
      </c>
      <c r="D81" s="34" t="s">
        <v>57</v>
      </c>
      <c r="E81" s="130"/>
    </row>
    <row r="82" spans="1:5">
      <c r="A82" s="63">
        <v>73</v>
      </c>
      <c r="B82" s="70">
        <v>79</v>
      </c>
      <c r="C82" s="34" t="s">
        <v>58</v>
      </c>
      <c r="D82" s="34" t="s">
        <v>58</v>
      </c>
      <c r="E82" s="130"/>
    </row>
    <row r="83" spans="1:5">
      <c r="A83" s="63">
        <v>74</v>
      </c>
      <c r="B83" s="70">
        <v>80</v>
      </c>
      <c r="C83" s="34" t="s">
        <v>59</v>
      </c>
      <c r="D83" s="34" t="s">
        <v>59</v>
      </c>
      <c r="E83" s="130"/>
    </row>
    <row r="84" spans="1:5">
      <c r="A84" s="63">
        <v>75</v>
      </c>
      <c r="B84" s="70">
        <v>81</v>
      </c>
      <c r="C84" s="34" t="s">
        <v>180</v>
      </c>
      <c r="D84" s="34" t="s">
        <v>61</v>
      </c>
      <c r="E84" s="130"/>
    </row>
    <row r="85" spans="1:5" ht="15.75" thickBot="1">
      <c r="A85" s="63">
        <v>751</v>
      </c>
      <c r="B85" s="70">
        <v>811</v>
      </c>
      <c r="C85" s="64" t="s">
        <v>181</v>
      </c>
      <c r="D85" s="64" t="s">
        <v>60</v>
      </c>
      <c r="E85" s="131"/>
    </row>
    <row r="86" spans="1:5">
      <c r="A86" s="61">
        <v>76</v>
      </c>
      <c r="B86" s="69">
        <v>82</v>
      </c>
      <c r="C86" s="62" t="s">
        <v>182</v>
      </c>
      <c r="D86" s="62" t="s">
        <v>185</v>
      </c>
      <c r="E86" s="129" t="s">
        <v>185</v>
      </c>
    </row>
    <row r="87" spans="1:5" ht="15.75" thickBot="1">
      <c r="A87" s="65">
        <v>77</v>
      </c>
      <c r="B87" s="71">
        <v>83</v>
      </c>
      <c r="C87" s="64" t="s">
        <v>183</v>
      </c>
      <c r="D87" s="64" t="s">
        <v>185</v>
      </c>
      <c r="E87" s="131"/>
    </row>
  </sheetData>
  <sheetProtection password="A99E" sheet="1"/>
  <mergeCells count="6">
    <mergeCell ref="E2:E10"/>
    <mergeCell ref="E11:E42"/>
    <mergeCell ref="E86:E87"/>
    <mergeCell ref="E43:E52"/>
    <mergeCell ref="E53:E70"/>
    <mergeCell ref="E71:E85"/>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Anexa1-IC-normare-cercetare</vt:lpstr>
      <vt:lpstr>Ramuri-Stiinta</vt:lpstr>
      <vt:lpstr>Domenii-CNATDCU</vt:lpstr>
      <vt:lpstr>'Anexa1-IC-normare-cercetare'!Print_Area</vt:lpstr>
      <vt:lpstr>'Anexa1-IC-normare-cercetare'!Print_Titles</vt:lpstr>
      <vt:lpstr>titlu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Velicu</dc:creator>
  <cp:lastModifiedBy>COMP</cp:lastModifiedBy>
  <cp:lastPrinted>2015-03-10T23:12:47Z</cp:lastPrinted>
  <dcterms:created xsi:type="dcterms:W3CDTF">2015-02-12T12:50:59Z</dcterms:created>
  <dcterms:modified xsi:type="dcterms:W3CDTF">2015-03-18T11:38:40Z</dcterms:modified>
</cp:coreProperties>
</file>